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a.grabos\Documents\3Q2023\"/>
    </mc:Choice>
  </mc:AlternateContent>
  <xr:revisionPtr revIDLastSave="0" documentId="8_{B719D845-5B49-4541-AE28-45BF752099B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Bilans | Balance Sheet" sheetId="2" r:id="rId1"/>
    <sheet name="RZiS |P&amp;L" sheetId="4" r:id="rId2"/>
    <sheet name="Przepływy pieniężne| Cash_popr" sheetId="7" r:id="rId3"/>
  </sheets>
  <definedNames>
    <definedName name="_Toc103928371" localSheetId="2">'Przepływy pieniężne| Cash_popr'!$AE$6</definedName>
    <definedName name="_Toc103928411" localSheetId="2">'Przepływy pieniężne| Cash_popr'!$AE$31</definedName>
    <definedName name="_Toc103928417" localSheetId="2">'Przepływy pieniężne| Cash_popr'!$AE$33</definedName>
    <definedName name="_Toc103928420" localSheetId="2">'Przepływy pieniężne| Cash_popr'!$AE$40</definedName>
    <definedName name="_Toc103928424" localSheetId="2">'Przepływy pieniężne| Cash_popr'!$AE$47</definedName>
    <definedName name="_Toc103928427" localSheetId="2">'Przepływy pieniężne| Cash_popr'!$AE$49</definedName>
    <definedName name="_Toc103928430" localSheetId="2">'Przepływy pieniężne| Cash_popr'!$AE$48</definedName>
    <definedName name="_Toc103928433" localSheetId="2">'Przepływy pieniężne| Cash_popr'!$AE$52</definedName>
    <definedName name="_Toc127969804" localSheetId="2">'Przepływy pieniężne| Cash_popr'!$B$34</definedName>
    <definedName name="_Toc97582476" localSheetId="2">'Przepływy pieniężne| Cash_popr'!$AD$40</definedName>
    <definedName name="_Toc99026710" localSheetId="2">'Przepływy pieniężne| Cash_popr'!$AD$36</definedName>
    <definedName name="_Toc99026715" localSheetId="2">'Przepływy pieniężne| Cash_popr'!$B$33</definedName>
    <definedName name="_Toc99026716" localSheetId="2">'Przepływy pieniężne| Cash_popr'!$AD$33</definedName>
    <definedName name="_Toc99026738" localSheetId="2">'Przepływy pieniężne| Cash_popr'!$AD$52</definedName>
    <definedName name="OLE_LINK1" localSheetId="0">'Bilans | Balance Sheet'!$Y$7</definedName>
    <definedName name="OLE_LINK2" localSheetId="1">'RZiS |P&amp;L'!#REF!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5" i="7" l="1"/>
  <c r="AC32" i="4" l="1"/>
  <c r="AB26" i="4"/>
  <c r="AD8" i="4"/>
  <c r="AE46" i="7" l="1"/>
  <c r="AE30" i="7"/>
  <c r="AE35" i="7"/>
  <c r="AD30" i="7"/>
  <c r="Y41" i="2"/>
  <c r="Y19" i="2"/>
  <c r="Y9" i="2"/>
  <c r="AD36" i="7"/>
  <c r="AD35" i="7" s="1"/>
  <c r="O52" i="7"/>
  <c r="H50" i="7"/>
  <c r="AD46" i="7"/>
  <c r="H46" i="7"/>
  <c r="O40" i="7"/>
  <c r="O25" i="7"/>
  <c r="O27" i="7" s="1"/>
  <c r="Y20" i="2" l="1"/>
  <c r="O54" i="7"/>
  <c r="AB13" i="4" l="1"/>
  <c r="AC8" i="4" l="1"/>
  <c r="AB8" i="4" s="1"/>
  <c r="X9" i="2"/>
  <c r="AB3" i="4"/>
  <c r="AB4" i="4"/>
  <c r="AB5" i="4"/>
  <c r="AB6" i="4"/>
  <c r="AB9" i="4"/>
  <c r="AB10" i="4"/>
  <c r="AB11" i="4"/>
  <c r="AB12" i="4"/>
  <c r="AB18" i="4"/>
  <c r="AB23" i="4"/>
  <c r="AB24" i="4"/>
  <c r="AB25" i="4"/>
  <c r="AB28" i="4"/>
  <c r="AB2" i="4"/>
  <c r="R51" i="2"/>
  <c r="R52" i="2" s="1"/>
  <c r="O20" i="2" l="1"/>
  <c r="N11" i="4" l="1"/>
  <c r="L19" i="2"/>
  <c r="L9" i="2"/>
  <c r="L20" i="2" l="1"/>
  <c r="N22" i="4"/>
  <c r="N27" i="4" l="1"/>
  <c r="N29" i="4" l="1"/>
  <c r="N3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tc={B99786A3-5B78-4274-846E-EEF53D01F2A4}</author>
  </authors>
  <commentList>
    <comment ref="W5" authorId="0" shapeId="0" xr:uid="{00000000-0006-0000-00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Grupa wykazała w skonsolidowanym sprawozdaniu finansowym za 3 kwartały 2021 roku pierwsze rozliczenie nabycia spółki zależnej Rortos. Na dzień 31.12.2021 dokonano aktualizacji rozpoznania, co miało wpływ na wartości pierwotnie ujęte w księgach Grupy.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tc={FECA865D-A1C4-4AE9-B956-CA4034185FCD}</author>
  </authors>
  <commentList>
    <comment ref="X32" authorId="0" shapeId="0" xr:uid="{00000000-0006-0000-01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mjurewicz</author>
  </authors>
  <commentList>
    <comment ref="AF1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G10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B33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Dokonano zmiany prezentacji nabytych środków pieniężnych Rortos w procesie akwizycji  względem sprawozdania finansowego za trzeci kwartał 2021 r. W powyższej tabeli ujęto je w jako wpływ gotówkowy, w sprawozdaniu wliczono je w wartość srodków pieniężnych na początek okresu (okres 07-09.2021). </t>
        </r>
      </text>
    </comment>
  </commentList>
</comments>
</file>

<file path=xl/sharedStrings.xml><?xml version="1.0" encoding="utf-8"?>
<sst xmlns="http://schemas.openxmlformats.org/spreadsheetml/2006/main" count="524" uniqueCount="293">
  <si>
    <t>Pozostałe aktywa trwałe</t>
  </si>
  <si>
    <t>Przepływy pieniężne netto z działalności operacyjnej</t>
  </si>
  <si>
    <t>Przepływy pieniężne netto z działalności finansowej</t>
  </si>
  <si>
    <t>Przepływy pieniężne netto z działalności inwestycyjnej</t>
  </si>
  <si>
    <t>EBITDA</t>
  </si>
  <si>
    <t>1Q 2018</t>
  </si>
  <si>
    <t>2Q 2018</t>
  </si>
  <si>
    <t>3Q 2018</t>
  </si>
  <si>
    <t>Przychody ze sprzedaży usług</t>
  </si>
  <si>
    <t>Pozostałe przychody operacyjne</t>
  </si>
  <si>
    <t>Koszty sprzedaży</t>
  </si>
  <si>
    <t>Koszty ogólnego zarządu</t>
  </si>
  <si>
    <t>Pozostałe koszty operacyjne</t>
  </si>
  <si>
    <t>Przychody finansowe</t>
  </si>
  <si>
    <t>Koszty finansowe</t>
  </si>
  <si>
    <t>Podatek dochodowy</t>
  </si>
  <si>
    <t>DZIAŁALNOŚĆ OPERACYJNA</t>
  </si>
  <si>
    <t>Korekty razem</t>
  </si>
  <si>
    <t>Amortyzacja</t>
  </si>
  <si>
    <t>Zmiana stanu należności</t>
  </si>
  <si>
    <t>Zmiana stanu zobowiązań, z wyjątkiem pozyczek i kredytów, zobowiązania CIT i dywidendy</t>
  </si>
  <si>
    <t>Zmiana stanu rozliczeń międzyokresowych czynnych</t>
  </si>
  <si>
    <t>Płatności w formie akcji</t>
  </si>
  <si>
    <t>Inne korekty</t>
  </si>
  <si>
    <t>Gotówka z działalności operacyjnej</t>
  </si>
  <si>
    <t>DZIAŁALNOŚCI INWESTYCYJNA</t>
  </si>
  <si>
    <t>DZIAŁALNOŚĆ FINANSOWA</t>
  </si>
  <si>
    <t>Wpływy netto z wydania udziałów (emisji akcji) i innych instrumentów kapitałowych oraz dopłat do kapitału</t>
  </si>
  <si>
    <t>Nabycie udziałów (akcji) własnych</t>
  </si>
  <si>
    <t>Dywidendy i inne wpłaty na rzecz właścicieli</t>
  </si>
  <si>
    <t>Przepływy pieniężne netto razem</t>
  </si>
  <si>
    <t>AKTYWA</t>
  </si>
  <si>
    <t>Aktywa trwałe</t>
  </si>
  <si>
    <t>Rzeczowe aktywa trwałe</t>
  </si>
  <si>
    <t>Wartości niematerialne</t>
  </si>
  <si>
    <t>Pozostałe aktywa finansowe</t>
  </si>
  <si>
    <t>Aktywa z tytułu odroczonego podatku dochodowego</t>
  </si>
  <si>
    <t>Aktywa trwałe razem</t>
  </si>
  <si>
    <t>Aktywa obrotowe</t>
  </si>
  <si>
    <t>Zapasy</t>
  </si>
  <si>
    <t>Należności handlowe</t>
  </si>
  <si>
    <t>Pozostałe należności</t>
  </si>
  <si>
    <t>Rozliczenia międzyokresowe</t>
  </si>
  <si>
    <t>Środki pieniężne i ich ekwiwalenty</t>
  </si>
  <si>
    <t>Aktywa obrotowe razem</t>
  </si>
  <si>
    <t>Suma aktywów</t>
  </si>
  <si>
    <t>PASYWA</t>
  </si>
  <si>
    <t>Kapitały własne</t>
  </si>
  <si>
    <t>Kapitał zakładowy</t>
  </si>
  <si>
    <t>Wynik finansowy bieżącego okresu</t>
  </si>
  <si>
    <t>Kapitały własne akcjonariuszy jednostki dominującej</t>
  </si>
  <si>
    <t>Kapitał udziłowców niekontrolujących</t>
  </si>
  <si>
    <t>Kapitały własne ogółem</t>
  </si>
  <si>
    <t>Zobowiązania długoterminowe</t>
  </si>
  <si>
    <t>Rezerwy z tytułu odroczonego podatku dochodowego</t>
  </si>
  <si>
    <t>Zobowiązania długoterminowe razem</t>
  </si>
  <si>
    <t>Zobowiązania krótkoterminowe</t>
  </si>
  <si>
    <t>Zobowiązania handlowe</t>
  </si>
  <si>
    <t>Zobowiązania z tytułu bieżącego podatku dochodowego</t>
  </si>
  <si>
    <t>Pozostałe zobowiązania</t>
  </si>
  <si>
    <t>Pozostałe rezerwy</t>
  </si>
  <si>
    <t>Zobowiązania krótkoterminowe razem</t>
  </si>
  <si>
    <t xml:space="preserve">Suma zobowiązań </t>
  </si>
  <si>
    <t>Suma pasywów</t>
  </si>
  <si>
    <t>Revenues from sales of service</t>
  </si>
  <si>
    <t>Gross profit from sales</t>
  </si>
  <si>
    <t>Other operating revenues</t>
  </si>
  <si>
    <t>Selling costs</t>
  </si>
  <si>
    <t>General and administrative costs</t>
  </si>
  <si>
    <t>Other operating expenses</t>
  </si>
  <si>
    <t>Operating profit</t>
  </si>
  <si>
    <t>Financial revenues</t>
  </si>
  <si>
    <t>Financial expenses</t>
  </si>
  <si>
    <t>Profit before tax</t>
  </si>
  <si>
    <t>Income tax</t>
  </si>
  <si>
    <t>Net profit from continuing operations</t>
  </si>
  <si>
    <t>Net profit</t>
  </si>
  <si>
    <t>Fixed assets</t>
  </si>
  <si>
    <t>ASSETS</t>
  </si>
  <si>
    <t>Tangible assets</t>
  </si>
  <si>
    <t>Current assets</t>
  </si>
  <si>
    <t>Total fixed assets</t>
  </si>
  <si>
    <t>Intangibles</t>
  </si>
  <si>
    <t>Other fixed assets</t>
  </si>
  <si>
    <t>Other financial assets</t>
  </si>
  <si>
    <t xml:space="preserve">Deferred income tax assets </t>
  </si>
  <si>
    <t>Inventories</t>
  </si>
  <si>
    <t>Trade receivables</t>
  </si>
  <si>
    <t>Other receivables</t>
  </si>
  <si>
    <t>Prepaid expenses</t>
  </si>
  <si>
    <t>Cash and cash equivalents</t>
  </si>
  <si>
    <t>Total current assets</t>
  </si>
  <si>
    <t>Total assets</t>
  </si>
  <si>
    <t>EQUITY AND LIABILITIES</t>
  </si>
  <si>
    <t>Equity</t>
  </si>
  <si>
    <t>Share capital</t>
  </si>
  <si>
    <t>Retained earnings</t>
  </si>
  <si>
    <t>Net profit for the reporting period</t>
  </si>
  <si>
    <t>Equity attributable to equity holders of parent entity</t>
  </si>
  <si>
    <t>Capital of non-controlling interest</t>
  </si>
  <si>
    <t>Total equity</t>
  </si>
  <si>
    <t>Long-term liabilities</t>
  </si>
  <si>
    <t>Deferred income tax liabilities</t>
  </si>
  <si>
    <t>Total long-term liabilities</t>
  </si>
  <si>
    <t>Short-term liabilities</t>
  </si>
  <si>
    <t>Trade liabilities</t>
  </si>
  <si>
    <t>Current income tax liabilities</t>
  </si>
  <si>
    <t>Other liabilities</t>
  </si>
  <si>
    <t>Other provisions</t>
  </si>
  <si>
    <t>Total short-term liabilities</t>
  </si>
  <si>
    <t>Total equity and liabilities</t>
  </si>
  <si>
    <t>Total  liabilities</t>
  </si>
  <si>
    <t>OPERATING ACTIVITIES</t>
  </si>
  <si>
    <t>Total adjustments</t>
  </si>
  <si>
    <t>Depreciation</t>
  </si>
  <si>
    <t>Zyski/straty z tytułu różnic kursowych</t>
  </si>
  <si>
    <t>Change in receivables</t>
  </si>
  <si>
    <t>Change in provisions</t>
  </si>
  <si>
    <t>Foreign exchange gains (losses)</t>
  </si>
  <si>
    <t>Change in short-term liabilities excluding loans and credits, tax  liabilities and divdends</t>
  </si>
  <si>
    <t xml:space="preserve">Change in accruals  </t>
  </si>
  <si>
    <t>Other adjustments</t>
  </si>
  <si>
    <t>Cash flow from operating activities</t>
  </si>
  <si>
    <t>Income tax (paid)/reimbursed</t>
  </si>
  <si>
    <t>Net cash flows from operating activities</t>
  </si>
  <si>
    <t>Share-based payments</t>
  </si>
  <si>
    <t>INVESTMENT ACTIVITIES</t>
  </si>
  <si>
    <t>Inflows</t>
  </si>
  <si>
    <t>Wpływy</t>
  </si>
  <si>
    <t>Wydatki</t>
  </si>
  <si>
    <t>Outflows</t>
  </si>
  <si>
    <t>Purchases of intangibles and fixed assets</t>
  </si>
  <si>
    <t>Net cash flows from investment activities</t>
  </si>
  <si>
    <t>FINANCIAL ACTIVITIES</t>
  </si>
  <si>
    <t xml:space="preserve">Acquisition of own shares </t>
  </si>
  <si>
    <t>Dividend and other payments to shareholders</t>
  </si>
  <si>
    <t>Net cash flows from financial activities</t>
  </si>
  <si>
    <t>Total net cash flows</t>
  </si>
  <si>
    <t>Change in cash and cash equivalents on balance sheet</t>
  </si>
  <si>
    <t>Change in cash due to foreign exchange differences</t>
  </si>
  <si>
    <t>Net inflows of issuing shares (issue of shares) and other capital instruments and additional payments to capital</t>
  </si>
  <si>
    <t>Bilansowa zmiana stanu środków pieniężnych</t>
  </si>
  <si>
    <t>Zmiana stanu środków pieniężnych z tytułu różnic kursowych</t>
  </si>
  <si>
    <t>Zysk przed opodatkowaniem</t>
  </si>
  <si>
    <t>Zysk brutto ze sprzedaży</t>
  </si>
  <si>
    <t>Zysk operacyjny</t>
  </si>
  <si>
    <t>Zysk brutto przed opodatkowaniem</t>
  </si>
  <si>
    <t>Zysk netto z działalności kontynuowanej</t>
  </si>
  <si>
    <t>Zysk netto</t>
  </si>
  <si>
    <t>Rozliczenia międzyokresowe przychodów</t>
  </si>
  <si>
    <t>Deferred income</t>
  </si>
  <si>
    <t>4Q 2018</t>
  </si>
  <si>
    <t>Zysk (strata) na utracie kontroli</t>
  </si>
  <si>
    <t>Profit (loss) on control loss</t>
  </si>
  <si>
    <t>Odpis aktualizujacy wartości niematerialne i prawne</t>
  </si>
  <si>
    <t>Write-down of intangible assets</t>
  </si>
  <si>
    <t>- w tym Fishing Clash</t>
  </si>
  <si>
    <t>- w tym Let's Fish</t>
  </si>
  <si>
    <t>- w tym Wild Hunt</t>
  </si>
  <si>
    <t>- w tym pozostałe tytuły</t>
  </si>
  <si>
    <t>- from Fishing Clash</t>
  </si>
  <si>
    <t>- from Let's Fish</t>
  </si>
  <si>
    <t>- from Wild Hunt</t>
  </si>
  <si>
    <t>- from other titles</t>
  </si>
  <si>
    <t>- w tym przychód odroczony w czasie</t>
  </si>
  <si>
    <t>- deferred income</t>
  </si>
  <si>
    <t>Podatek dochodowy (zapłacony)/zwrócony</t>
  </si>
  <si>
    <t>Zmiana stanu rezerw i rozliczeń międzyokresowych biernych (bez rezerwy na podatek odroczony)</t>
  </si>
  <si>
    <t>Bilans (dane w PLN) - dane skonsolidowane</t>
  </si>
  <si>
    <t>Balance sheet  (data in PLN) - consolidated data</t>
  </si>
  <si>
    <t>Wybrane pozycje z RZiS (dane w PLN) - dane skonsolidowane</t>
  </si>
  <si>
    <t>Selected items of P&amp;L (data in PLN) - consolidated data</t>
  </si>
  <si>
    <t>Rachunek przepływów pieniężnych (dane w PLN) - dane skonsolidowane</t>
  </si>
  <si>
    <t>Cash Flows (data in PLN) - consolidated data</t>
  </si>
  <si>
    <t>note 1</t>
  </si>
  <si>
    <t>Company doesn't present split of revenue per game in previous years</t>
  </si>
  <si>
    <t>note 1:</t>
  </si>
  <si>
    <t>Spółka nie podawała przychodów w rozbiciu na gry w poprzednich sprawozdaniach finansowych.</t>
  </si>
  <si>
    <t>1Q 2017</t>
  </si>
  <si>
    <t>2Q 2017</t>
  </si>
  <si>
    <t>3Q 2017</t>
  </si>
  <si>
    <t>4Q 2017</t>
  </si>
  <si>
    <t>1Q 2019</t>
  </si>
  <si>
    <t>2Q 2019</t>
  </si>
  <si>
    <t>3Q 2019</t>
  </si>
  <si>
    <t>4Q 2019</t>
  </si>
  <si>
    <t>Koszt własny sprzedaży</t>
  </si>
  <si>
    <t>Costs of goods and services sold</t>
  </si>
  <si>
    <t>Udzielone pożyczki</t>
  </si>
  <si>
    <t>Loans granted</t>
  </si>
  <si>
    <t>Niepodzielony wynik finansowy</t>
  </si>
  <si>
    <t>1Q 2020</t>
  </si>
  <si>
    <t>Kapitał zapasowy ze sprzedaży udziałów powyżej ceny nominalnej</t>
  </si>
  <si>
    <t>Kapitał zapasowy utworzony z wyniku netto</t>
  </si>
  <si>
    <t>Kapitał z rozliczenia programu motywacyjnego</t>
  </si>
  <si>
    <t>Reserve capital from the sale of shares above face value</t>
  </si>
  <si>
    <t>Reserve capital created from net result</t>
  </si>
  <si>
    <t>Capital from the settlement of the incentive scheme</t>
  </si>
  <si>
    <t>Zobowiązania leasingowe</t>
  </si>
  <si>
    <t>Leasing liabilities</t>
  </si>
  <si>
    <t>Odsetki zapłacone od leasingu</t>
  </si>
  <si>
    <t>Wycena zobowiązania leasingowego</t>
  </si>
  <si>
    <t>Interest paid on lease</t>
  </si>
  <si>
    <t>Valuation of the lease liability</t>
  </si>
  <si>
    <t>Spłata udzielonych pożyczek</t>
  </si>
  <si>
    <t>Płatności zobowiązań z tytułu umów leasingu finansowego</t>
  </si>
  <si>
    <t>Odsetki od leasingu</t>
  </si>
  <si>
    <t>Payment of liabilities under financial leasing agreements</t>
  </si>
  <si>
    <t>Interest on leasing</t>
  </si>
  <si>
    <t>2Q 2020</t>
  </si>
  <si>
    <t>3Q 2020</t>
  </si>
  <si>
    <t>4Q 2020</t>
  </si>
  <si>
    <t>Dividends</t>
  </si>
  <si>
    <t>Odsetki i udziały w zyskach (dywidendy)</t>
  </si>
  <si>
    <t>Interest and shares in profits (dividends)</t>
  </si>
  <si>
    <t>Adjusted EBITDA</t>
  </si>
  <si>
    <t>n/a</t>
  </si>
  <si>
    <t>- w tym Hunting Clash</t>
  </si>
  <si>
    <t>-from Hunting Clash</t>
  </si>
  <si>
    <t>Różnice kursowe z przeliczenia sprawozdań jednostek zagranicznych</t>
  </si>
  <si>
    <t>Foreign exchange differences on translation of statements of foreign operations</t>
  </si>
  <si>
    <t>Zyski zatrzymane</t>
  </si>
  <si>
    <t>Undistributed financial result</t>
  </si>
  <si>
    <t>Zmiana stanu zobowiązań i rozliczeń międzyokresowych biernych</t>
  </si>
  <si>
    <t>Change in liabilities and accrued expenses</t>
  </si>
  <si>
    <t>EBITDA skorygowana</t>
  </si>
  <si>
    <t>1Q 2021</t>
  </si>
  <si>
    <t>Aktywa z tytułu umów z klientami</t>
  </si>
  <si>
    <t>Zmiana stanu zobowiązań z tytułu umów z klientami</t>
  </si>
  <si>
    <t>Zmiana stanu aktywów z tytułu umów z klientami</t>
  </si>
  <si>
    <t>2Q 2021</t>
  </si>
  <si>
    <t>3Q 2021</t>
  </si>
  <si>
    <t>4Q 2021</t>
  </si>
  <si>
    <t>Pozostałe zobowiązania długoterminowe</t>
  </si>
  <si>
    <t>Nabycie udziałów – wpłata środków pieniężnych nabytej spółki</t>
  </si>
  <si>
    <t>Nabycie wartości niematerialnych oraz rzeczowych aktywów trwałych oraz nabycie udziałów</t>
  </si>
  <si>
    <t>1Q 2022</t>
  </si>
  <si>
    <t>Rezerwa na świadczenia pracownicze</t>
  </si>
  <si>
    <t>Zysk (strata) z tyt. udziału w jednostkach stowarzyszonych</t>
  </si>
  <si>
    <t>Profit (loss) on profit (loss) of associates</t>
  </si>
  <si>
    <t>Loans' repayment</t>
  </si>
  <si>
    <t>Akcje własne</t>
  </si>
  <si>
    <t>company's shares</t>
  </si>
  <si>
    <t>2Q 2022</t>
  </si>
  <si>
    <t>Strata na jednostkach stowarzyszonych</t>
  </si>
  <si>
    <t>Loss per associated entity</t>
  </si>
  <si>
    <t>Nabycie udziałów</t>
  </si>
  <si>
    <t>Share acquisition</t>
  </si>
  <si>
    <t>Odssetki od zobowiązań (Rortos)</t>
  </si>
  <si>
    <t>Interest on liabilities (Rortos)</t>
  </si>
  <si>
    <t>4Q 2021 - note 2</t>
  </si>
  <si>
    <t>note 2:</t>
  </si>
  <si>
    <t>3Q 2022</t>
  </si>
  <si>
    <t xml:space="preserve">The Group reported in the consolidated financial statements for the 3 quarters 2021 the first settlement of the acquisition of the subsidiary Rortos. </t>
  </si>
  <si>
    <t>Grupa wykazała w skonsolidowanym sprawozdaniu finansowym za 3 kwartały 2021 roku pierwsze rozliczenie nabycia spółki zależnej Rortos. The quarterly amounts are consistent with the amounts presented in the annual financial statements for 2021.</t>
  </si>
  <si>
    <t>4Q 2022</t>
  </si>
  <si>
    <t>Zbycie WNiP oraz rzeczowych aktywów trwałych</t>
  </si>
  <si>
    <t>Profit on sales of intangible and tangible fixed assets</t>
  </si>
  <si>
    <t>Odsetki od pożyczek</t>
  </si>
  <si>
    <t>Loans' interest</t>
  </si>
  <si>
    <t>Należność z tytułu bieżącego podatku dochodowego</t>
  </si>
  <si>
    <t>Current income tax receivable</t>
  </si>
  <si>
    <t>Contract assets with customers</t>
  </si>
  <si>
    <t>Rezerwa z tytułu podatku dochodowego</t>
  </si>
  <si>
    <t>Provision for income tax</t>
  </si>
  <si>
    <t>- w tym Wings of Heroes</t>
  </si>
  <si>
    <t>-from Wings of heroes</t>
  </si>
  <si>
    <t>- w tym odpisy aktualizujące</t>
  </si>
  <si>
    <t>- w tym pozostałe koszty operacyjne</t>
  </si>
  <si>
    <t>- w tym koszty marketingu</t>
  </si>
  <si>
    <t>- w tym koszty prowizji</t>
  </si>
  <si>
    <t>- w tym pozostałe koszty sprzedaży</t>
  </si>
  <si>
    <t>Spółka nie podawała kosztów w rozbiciu na szczegóły w poprzednich sprawozdaniach finansowych.</t>
  </si>
  <si>
    <t>Company doesn't present split of detailed costs in previous years</t>
  </si>
  <si>
    <t>-- including marketing costs</t>
  </si>
  <si>
    <t>- including commission costs</t>
  </si>
  <si>
    <t>- including other selling costs</t>
  </si>
  <si>
    <t>note 3</t>
  </si>
  <si>
    <t>- including impairment losses</t>
  </si>
  <si>
    <t>- including other operating costs</t>
  </si>
  <si>
    <t>1Q 2023</t>
  </si>
  <si>
    <t>Other long-term liabilities</t>
  </si>
  <si>
    <t>Employee provisions</t>
  </si>
  <si>
    <t>- including severance costs</t>
  </si>
  <si>
    <t>- w tym odprawy pracownicze</t>
  </si>
  <si>
    <t>Strata / Zysk ze sprzedaży środków trwałych</t>
  </si>
  <si>
    <t>Loss / Profit from the sale of fixed assets</t>
  </si>
  <si>
    <t>Płatność z tytułu Earn-Out</t>
  </si>
  <si>
    <t>Earn-out payment</t>
  </si>
  <si>
    <t>Inne wydatki finansowe</t>
  </si>
  <si>
    <t>Other financial expenses</t>
  </si>
  <si>
    <t>2Q 2023</t>
  </si>
  <si>
    <t>3Q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</si>
</sst>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0"/>
    <numFmt numFmtId="165" formatCode="_-* #,##0.00\ &quot;€&quot;_-;\-* #,##0.00\ &quot;€&quot;_-;_-* &quot;-&quot;??\ &quot;€&quot;_-;_-@_-"/>
  </numFmts>
  <fonts count="27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i/>
      <sz val="8"/>
      <color theme="4" tint="-0.499984740745262"/>
      <name val="Calibri"/>
      <family val="2"/>
      <charset val="238"/>
      <scheme val="minor"/>
    </font>
    <font>
      <i/>
      <sz val="8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i/>
      <sz val="8"/>
      <color theme="4" tint="-0.499984740745262"/>
      <name val="Calibri"/>
      <family val="2"/>
      <charset val="238"/>
      <scheme val="minor"/>
    </font>
    <font>
      <b/>
      <sz val="8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sz val="10"/>
      <name val="Tms Rmn PL"/>
      <family val="1"/>
      <charset val="238"/>
    </font>
    <font>
      <u/>
      <sz val="10"/>
      <color theme="10"/>
      <name val="Tms Rmn PL"/>
      <family val="1"/>
      <charset val="238"/>
    </font>
    <font>
      <sz val="11"/>
      <color rgb="FF000000"/>
      <name val="Calibri"/>
      <family val="2"/>
      <charset val="238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7">
    <xf numFmtId="0" fontId="0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8" fillId="0" borderId="0"/>
    <xf numFmtId="9" fontId="17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2" fillId="0" borderId="0"/>
    <xf numFmtId="0" fontId="23" fillId="0" borderId="0"/>
    <xf numFmtId="0" fontId="19" fillId="0" borderId="0"/>
    <xf numFmtId="0" fontId="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26" fillId="0" borderId="0"/>
    <xf numFmtId="43" fontId="17" fillId="0" borderId="0" applyFon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1" applyFont="1" applyAlignment="1">
      <alignment horizontal="left" vertical="center"/>
    </xf>
    <xf numFmtId="3" fontId="6" fillId="0" borderId="3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3" fontId="5" fillId="0" borderId="3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14" fontId="6" fillId="0" borderId="1" xfId="1" quotePrefix="1" applyNumberFormat="1" applyFont="1" applyBorder="1" applyAlignment="1">
      <alignment horizontal="left" vertical="center"/>
    </xf>
    <xf numFmtId="14" fontId="6" fillId="0" borderId="0" xfId="1" quotePrefix="1" applyNumberFormat="1" applyFont="1" applyAlignment="1">
      <alignment vertical="center"/>
    </xf>
    <xf numFmtId="0" fontId="6" fillId="3" borderId="2" xfId="1" applyFont="1" applyFill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3" fontId="6" fillId="3" borderId="2" xfId="1" applyNumberFormat="1" applyFont="1" applyFill="1" applyBorder="1" applyAlignment="1">
      <alignment vertical="center"/>
    </xf>
    <xf numFmtId="3" fontId="6" fillId="0" borderId="1" xfId="1" applyNumberFormat="1" applyFont="1" applyBorder="1" applyAlignment="1">
      <alignment vertical="center"/>
    </xf>
    <xf numFmtId="3" fontId="7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0" xfId="0" applyAlignment="1">
      <alignment vertical="center" wrapText="1"/>
    </xf>
    <xf numFmtId="14" fontId="6" fillId="0" borderId="0" xfId="1" quotePrefix="1" applyNumberFormat="1" applyFont="1" applyAlignment="1">
      <alignment horizontal="left" vertical="center"/>
    </xf>
    <xf numFmtId="14" fontId="6" fillId="3" borderId="2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3" fontId="5" fillId="3" borderId="5" xfId="1" applyNumberFormat="1" applyFont="1" applyFill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14" fontId="6" fillId="3" borderId="1" xfId="1" applyNumberFormat="1" applyFont="1" applyFill="1" applyBorder="1" applyAlignment="1">
      <alignment horizontal="right" vertical="center"/>
    </xf>
    <xf numFmtId="3" fontId="7" fillId="3" borderId="5" xfId="1" applyNumberFormat="1" applyFont="1" applyFill="1" applyBorder="1" applyAlignment="1">
      <alignment vertical="center"/>
    </xf>
    <xf numFmtId="3" fontId="6" fillId="0" borderId="7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3" fontId="6" fillId="3" borderId="5" xfId="1" applyNumberFormat="1" applyFont="1" applyFill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0" fontId="11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vertical="center"/>
    </xf>
    <xf numFmtId="3" fontId="11" fillId="0" borderId="3" xfId="1" applyNumberFormat="1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3" fontId="11" fillId="0" borderId="1" xfId="1" applyNumberFormat="1" applyFont="1" applyBorder="1" applyAlignment="1">
      <alignment vertical="center"/>
    </xf>
    <xf numFmtId="0" fontId="5" fillId="0" borderId="7" xfId="1" applyFont="1" applyBorder="1" applyAlignment="1">
      <alignment horizontal="left" vertical="center" wrapText="1"/>
    </xf>
    <xf numFmtId="0" fontId="5" fillId="0" borderId="7" xfId="1" quotePrefix="1" applyFont="1" applyBorder="1" applyAlignment="1">
      <alignment horizontal="left" vertical="center"/>
    </xf>
    <xf numFmtId="3" fontId="5" fillId="0" borderId="8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7" fillId="3" borderId="0" xfId="1" applyNumberFormat="1" applyFont="1" applyFill="1" applyAlignment="1">
      <alignment vertical="center"/>
    </xf>
    <xf numFmtId="3" fontId="7" fillId="3" borderId="3" xfId="1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3" fontId="6" fillId="3" borderId="6" xfId="1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3" fontId="8" fillId="3" borderId="3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3" borderId="5" xfId="1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3" fontId="12" fillId="3" borderId="1" xfId="1" applyNumberFormat="1" applyFont="1" applyFill="1" applyBorder="1" applyAlignment="1">
      <alignment vertical="center"/>
    </xf>
    <xf numFmtId="3" fontId="12" fillId="3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3" fontId="12" fillId="3" borderId="3" xfId="1" applyNumberFormat="1" applyFont="1" applyFill="1" applyBorder="1" applyAlignment="1">
      <alignment vertical="center"/>
    </xf>
    <xf numFmtId="0" fontId="14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horizontal="right" vertical="center"/>
    </xf>
    <xf numFmtId="0" fontId="15" fillId="0" borderId="9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7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/>
    </xf>
    <xf numFmtId="0" fontId="15" fillId="3" borderId="5" xfId="1" applyFont="1" applyFill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4" fontId="6" fillId="0" borderId="1" xfId="1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4" fontId="7" fillId="3" borderId="2" xfId="1" applyNumberFormat="1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0" fontId="12" fillId="0" borderId="2" xfId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6" fillId="4" borderId="2" xfId="1" applyNumberFormat="1" applyFont="1" applyFill="1" applyBorder="1" applyAlignment="1">
      <alignment vertical="center"/>
    </xf>
    <xf numFmtId="3" fontId="5" fillId="4" borderId="2" xfId="1" applyNumberFormat="1" applyFont="1" applyFill="1" applyBorder="1" applyAlignment="1">
      <alignment vertical="center"/>
    </xf>
    <xf numFmtId="0" fontId="15" fillId="4" borderId="4" xfId="1" applyFont="1" applyFill="1" applyBorder="1" applyAlignment="1">
      <alignment horizontal="left" vertical="center"/>
    </xf>
    <xf numFmtId="0" fontId="15" fillId="4" borderId="5" xfId="1" applyFont="1" applyFill="1" applyBorder="1" applyAlignment="1">
      <alignment horizontal="left" vertical="center"/>
    </xf>
    <xf numFmtId="3" fontId="5" fillId="4" borderId="5" xfId="1" applyNumberFormat="1" applyFont="1" applyFill="1" applyBorder="1" applyAlignment="1">
      <alignment vertical="center"/>
    </xf>
    <xf numFmtId="0" fontId="15" fillId="0" borderId="5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15" fillId="0" borderId="4" xfId="1" applyFont="1" applyBorder="1" applyAlignment="1">
      <alignment horizontal="left" vertical="center"/>
    </xf>
    <xf numFmtId="3" fontId="5" fillId="0" borderId="5" xfId="1" applyNumberFormat="1" applyFont="1" applyBorder="1" applyAlignment="1">
      <alignment vertical="center"/>
    </xf>
    <xf numFmtId="3" fontId="0" fillId="4" borderId="0" xfId="0" applyNumberFormat="1" applyFill="1" applyAlignment="1">
      <alignment vertical="center"/>
    </xf>
    <xf numFmtId="4" fontId="6" fillId="4" borderId="0" xfId="1" applyNumberFormat="1" applyFont="1" applyFill="1" applyAlignment="1">
      <alignment vertical="center"/>
    </xf>
    <xf numFmtId="164" fontId="6" fillId="4" borderId="0" xfId="1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right" vertical="center"/>
    </xf>
    <xf numFmtId="3" fontId="5" fillId="4" borderId="0" xfId="1" applyNumberFormat="1" applyFont="1" applyFill="1" applyAlignment="1">
      <alignment vertical="center"/>
    </xf>
    <xf numFmtId="0" fontId="0" fillId="4" borderId="6" xfId="0" applyFill="1" applyBorder="1" applyAlignment="1">
      <alignment vertical="center"/>
    </xf>
    <xf numFmtId="14" fontId="6" fillId="4" borderId="0" xfId="1" quotePrefix="1" applyNumberFormat="1" applyFont="1" applyFill="1" applyAlignment="1">
      <alignment vertical="center"/>
    </xf>
    <xf numFmtId="14" fontId="6" fillId="0" borderId="10" xfId="1" quotePrefix="1" applyNumberFormat="1" applyFont="1" applyBorder="1" applyAlignment="1">
      <alignment horizontal="left" vertical="center" wrapText="1"/>
    </xf>
    <xf numFmtId="14" fontId="6" fillId="0" borderId="9" xfId="1" quotePrefix="1" applyNumberFormat="1" applyFont="1" applyBorder="1" applyAlignment="1">
      <alignment horizontal="left" vertical="center"/>
    </xf>
    <xf numFmtId="0" fontId="6" fillId="3" borderId="4" xfId="1" applyFont="1" applyFill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4" borderId="4" xfId="1" applyFont="1" applyFill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3" fontId="5" fillId="5" borderId="2" xfId="1" applyNumberFormat="1" applyFont="1" applyFill="1" applyBorder="1" applyAlignment="1">
      <alignment vertical="center"/>
    </xf>
    <xf numFmtId="14" fontId="6" fillId="4" borderId="2" xfId="1" applyNumberFormat="1" applyFont="1" applyFill="1" applyBorder="1" applyAlignment="1">
      <alignment horizontal="right" vertical="center"/>
    </xf>
    <xf numFmtId="3" fontId="6" fillId="4" borderId="5" xfId="1" applyNumberFormat="1" applyFont="1" applyFill="1" applyBorder="1" applyAlignment="1">
      <alignment vertical="center"/>
    </xf>
    <xf numFmtId="3" fontId="12" fillId="4" borderId="2" xfId="1" applyNumberFormat="1" applyFont="1" applyFill="1" applyBorder="1" applyAlignment="1">
      <alignment vertical="center"/>
    </xf>
    <xf numFmtId="3" fontId="7" fillId="4" borderId="2" xfId="1" applyNumberFormat="1" applyFont="1" applyFill="1" applyBorder="1" applyAlignment="1">
      <alignment vertical="center"/>
    </xf>
    <xf numFmtId="3" fontId="8" fillId="4" borderId="2" xfId="1" applyNumberFormat="1" applyFont="1" applyFill="1" applyBorder="1" applyAlignment="1">
      <alignment vertical="center"/>
    </xf>
    <xf numFmtId="3" fontId="7" fillId="4" borderId="5" xfId="1" applyNumberFormat="1" applyFont="1" applyFill="1" applyBorder="1" applyAlignment="1">
      <alignment vertical="center"/>
    </xf>
    <xf numFmtId="3" fontId="8" fillId="4" borderId="5" xfId="1" applyNumberFormat="1" applyFont="1" applyFill="1" applyBorder="1" applyAlignment="1">
      <alignment vertical="center"/>
    </xf>
    <xf numFmtId="3" fontId="8" fillId="0" borderId="2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right" vertical="center"/>
    </xf>
    <xf numFmtId="0" fontId="6" fillId="0" borderId="0" xfId="1" applyFont="1" applyAlignment="1">
      <alignment horizontal="right" vertical="center" wrapText="1"/>
    </xf>
    <xf numFmtId="4" fontId="0" fillId="0" borderId="0" xfId="0" applyNumberFormat="1" applyAlignment="1">
      <alignment vertical="center"/>
    </xf>
    <xf numFmtId="3" fontId="7" fillId="3" borderId="2" xfId="1" applyNumberFormat="1" applyFont="1" applyFill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/>
    </xf>
    <xf numFmtId="3" fontId="11" fillId="0" borderId="2" xfId="1" applyNumberFormat="1" applyFont="1" applyBorder="1" applyAlignment="1">
      <alignment horizontal="right" vertical="center"/>
    </xf>
  </cellXfs>
  <cellStyles count="137">
    <cellStyle name="Comma 2" xfId="33" xr:uid="{00000000-0005-0000-0000-000000000000}"/>
    <cellStyle name="Comma 2 2" xfId="114" xr:uid="{BE34DB0D-386A-45AE-A776-EA9D74E850C4}"/>
    <cellStyle name="Comma 3" xfId="17" xr:uid="{00000000-0005-0000-0000-000001000000}"/>
    <cellStyle name="Currency 2" xfId="111" xr:uid="{D58BE00D-D531-4B5E-8301-D609A4283E0D}"/>
    <cellStyle name="Dziesiętny 2" xfId="32" xr:uid="{00000000-0005-0000-0000-000002000000}"/>
    <cellStyle name="Dziesiętny 2 2" xfId="130" xr:uid="{40514792-C93E-4282-9630-DBE9774C7EB1}"/>
    <cellStyle name="Hiperłącze 2" xfId="29" xr:uid="{00000000-0005-0000-0000-000003000000}"/>
    <cellStyle name="MAND_x000d_CHECK.COMMAND_x000e_RENAME.COMMAND_x0008_SHOW.BAR_x000b_DELETE.MENU_x000e_DELETE.COMMAND_x000e_GET.CHA" xfId="1" xr:uid="{00000000-0005-0000-0000-000004000000}"/>
    <cellStyle name="Normal 2" xfId="2" xr:uid="{00000000-0005-0000-0000-000006000000}"/>
    <cellStyle name="Normal 2 10" xfId="135" xr:uid="{3E872A73-E905-413B-AE19-8075F8852EDB}"/>
    <cellStyle name="Normal 2 2" xfId="26" xr:uid="{00000000-0005-0000-0000-000007000000}"/>
    <cellStyle name="Normal 2 2 10" xfId="38" xr:uid="{ACB98E55-69E8-4C13-A444-FF8BE4848BD5}"/>
    <cellStyle name="Normal 2 2 2" xfId="7" xr:uid="{00000000-0005-0000-0000-000008000000}"/>
    <cellStyle name="Normal 2 2 2 2" xfId="10" xr:uid="{00000000-0005-0000-0000-000009000000}"/>
    <cellStyle name="Normal 2 2 2 2 2" xfId="13" xr:uid="{00000000-0005-0000-0000-00000A000000}"/>
    <cellStyle name="Normal 2 2 2 2 2 2" xfId="22" xr:uid="{00000000-0005-0000-0000-00000B000000}"/>
    <cellStyle name="Normal 2 2 2 2 2 2 2" xfId="118" xr:uid="{3A16A2FA-5B82-4E3C-A97D-9AF0A097913C}"/>
    <cellStyle name="Normal 2 2 2 2 2 3" xfId="107" xr:uid="{FFDFE2E3-AA2E-4CA6-A740-8BD994E2C734}"/>
    <cellStyle name="Normal 2 2 2 2 2 4" xfId="71" xr:uid="{0EF2BFA5-46CB-4636-97E7-FB26EC0AB741}"/>
    <cellStyle name="Normal 2 2 2 2 3" xfId="20" xr:uid="{00000000-0005-0000-0000-00000C000000}"/>
    <cellStyle name="Normal 2 2 2 2 3 2" xfId="117" xr:uid="{6F4C219F-DA5E-49EC-9811-E8B2666F12E9}"/>
    <cellStyle name="Normal 2 2 2 2 3 3" xfId="100" xr:uid="{004DF75B-889B-49A7-9B1E-E1A0172B2064}"/>
    <cellStyle name="Normal 2 2 2 2 4" xfId="102" xr:uid="{262ED8A8-15DB-4DD4-8E99-85704123375E}"/>
    <cellStyle name="Normal 2 2 2 2 5" xfId="35" xr:uid="{DCAA2B36-609E-4278-AD88-438DE7F68E3E}"/>
    <cellStyle name="Normal 2 2 2 3" xfId="12" xr:uid="{00000000-0005-0000-0000-00000D000000}"/>
    <cellStyle name="Normal 2 2 2 3 2" xfId="108" xr:uid="{569CFF2D-BA73-474B-856B-C80A3B635A70}"/>
    <cellStyle name="Normal 2 2 2 3 3" xfId="104" xr:uid="{32EF7664-33BB-4CBB-941F-1C608B7D4212}"/>
    <cellStyle name="Normal 2 2 2 3 4" xfId="43" xr:uid="{56CB3973-62D0-4EA9-BC42-2A0577BEC4FF}"/>
    <cellStyle name="Normal 2 2 2 4" xfId="31" xr:uid="{00000000-0005-0000-0000-00000E000000}"/>
    <cellStyle name="Normal 2 2 2 4 2" xfId="109" xr:uid="{AC71A588-344D-4B63-B489-26DF05BADBFD}"/>
    <cellStyle name="Normal 2 2 2 4 3" xfId="105" xr:uid="{DC547F9C-ED32-4EA9-988C-76047B9E8EC6}"/>
    <cellStyle name="Normal 2 2 2 4 4" xfId="79" xr:uid="{3F80FFE4-1F26-4663-BC19-943E09D81BD4}"/>
    <cellStyle name="Normal 2 2 2 5" xfId="106" xr:uid="{9CE63E3C-7B2F-4749-808B-24D1D221B759}"/>
    <cellStyle name="Normal 2 2 2 6" xfId="116" xr:uid="{FDDB856A-AC92-4B7A-9B42-7F62D001DEDB}"/>
    <cellStyle name="Normal 2 2 2 7" xfId="101" xr:uid="{A17C773F-594B-4A48-857D-C2A7AFF0DD2E}"/>
    <cellStyle name="Normal 2 2 2 8" xfId="34" xr:uid="{A9FFB1EE-5AAD-4DF5-8059-F3D172D31854}"/>
    <cellStyle name="Normal 2 2 3" xfId="40" xr:uid="{0D37847E-5DFA-4F7A-A0DA-2E6B3F2477E6}"/>
    <cellStyle name="Normal 2 2 3 2" xfId="77" xr:uid="{21C1F7CD-3442-4C7E-9646-02F2677F2E8A}"/>
    <cellStyle name="Normal 2 2 4" xfId="41" xr:uid="{CD8C423C-2F92-4EDE-9EF3-5FB0876979CF}"/>
    <cellStyle name="Normal 2 2 4 2" xfId="78" xr:uid="{3B17F432-E3EF-4DE7-B1D3-A76648D5B31C}"/>
    <cellStyle name="Normal 2 2 5" xfId="44" xr:uid="{EF01645C-F75F-48E0-A434-854559220C69}"/>
    <cellStyle name="Normal 2 2 5 2" xfId="80" xr:uid="{25368E2F-C842-422C-A288-D2B6FFA170D6}"/>
    <cellStyle name="Normal 2 2 6" xfId="39" xr:uid="{DCD00105-CD7B-4164-BF3E-55E425751014}"/>
    <cellStyle name="Normal 2 2 6 2" xfId="76" xr:uid="{7ADBED49-3D35-40FB-B334-8AC53B1DB154}"/>
    <cellStyle name="Normal 2 2 7" xfId="45" xr:uid="{F9DEAAA9-A8DF-474F-8797-570CB3DCA1B8}"/>
    <cellStyle name="Normal 2 2 7 2" xfId="81" xr:uid="{31DFC0D7-F790-4982-9C8D-CD723F0D5020}"/>
    <cellStyle name="Normal 2 2 8" xfId="75" xr:uid="{902893A6-3DEE-494D-9407-DCB8D2153EED}"/>
    <cellStyle name="Normal 2 2 9" xfId="103" xr:uid="{F888E2DE-B747-4BA4-B991-A20EE0809BEE}"/>
    <cellStyle name="Normal 2 3" xfId="28" xr:uid="{00000000-0005-0000-0000-00000F000000}"/>
    <cellStyle name="Normal 2 3 2" xfId="46" xr:uid="{46F19801-4DCE-4753-A2C9-AABBE1BD8DA8}"/>
    <cellStyle name="Normal 2 4" xfId="72" xr:uid="{5E7A2316-4A88-4294-9E4D-12C09244D831}"/>
    <cellStyle name="Normal 2 5" xfId="42" xr:uid="{DA4FB96F-CDA5-4772-824F-3D32107871E2}"/>
    <cellStyle name="Normal 2 6" xfId="121" xr:uid="{CD496F8E-E15A-4EED-8E85-836B37395A65}"/>
    <cellStyle name="Normal 2 7" xfId="123" xr:uid="{D8E12C29-9023-4CEE-BDE6-8C29ED7DE7C6}"/>
    <cellStyle name="Normal 2 8" xfId="125" xr:uid="{9163BD2D-6711-438A-A6BB-B8F7FF57043C}"/>
    <cellStyle name="Normal 2 9" xfId="133" xr:uid="{F81F6832-95F6-48AC-85C2-C46031E7F4DC}"/>
    <cellStyle name="Normal 3" xfId="4" xr:uid="{00000000-0005-0000-0000-000010000000}"/>
    <cellStyle name="Normal 3 2" xfId="6" xr:uid="{00000000-0005-0000-0000-000011000000}"/>
    <cellStyle name="Normal 4" xfId="16" xr:uid="{00000000-0005-0000-0000-000012000000}"/>
    <cellStyle name="Normal 4 2" xfId="110" xr:uid="{1608287E-0D46-413E-A103-E2C3CF0EA799}"/>
    <cellStyle name="Normal 4 3" xfId="73" xr:uid="{7C66520E-0A8C-4E8E-B8B0-146579DC9F8B}"/>
    <cellStyle name="Normal 5" xfId="113" xr:uid="{9B80177A-A852-4F6B-B8D0-C164AA4CD84F}"/>
    <cellStyle name="Normal 5 2" xfId="5" xr:uid="{00000000-0005-0000-0000-000013000000}"/>
    <cellStyle name="Normale 2" xfId="131" xr:uid="{11F1EC44-3C56-40F2-93C4-E52D91769EC8}"/>
    <cellStyle name="Normale 3" xfId="129" xr:uid="{1426DE44-8270-4453-AAFB-9AF31259A453}"/>
    <cellStyle name="Normalny" xfId="0" builtinId="0"/>
    <cellStyle name="Normalny 10" xfId="47" xr:uid="{B566C3EA-EB78-453A-8A51-6CDE8FA72AA9}"/>
    <cellStyle name="Normalny 11" xfId="48" xr:uid="{A49F53F5-454E-4D32-93E2-5E8BE711D145}"/>
    <cellStyle name="Normalny 11 2" xfId="23" xr:uid="{00000000-0005-0000-0000-000014000000}"/>
    <cellStyle name="Normalny 11 2 2" xfId="82" xr:uid="{D7B756FB-BBBE-41C6-AC60-C916369907A8}"/>
    <cellStyle name="Normalny 12" xfId="21" xr:uid="{00000000-0005-0000-0000-000015000000}"/>
    <cellStyle name="Normalny 12 2" xfId="36" xr:uid="{C572D356-C8AF-4D71-AD99-FE4B573C8623}"/>
    <cellStyle name="Normalny 13" xfId="25" xr:uid="{00000000-0005-0000-0000-000016000000}"/>
    <cellStyle name="Normalny 14" xfId="24" xr:uid="{00000000-0005-0000-0000-000017000000}"/>
    <cellStyle name="Normalny 14 2" xfId="119" xr:uid="{B681DE02-7F18-4766-B51A-DA53092D31F0}"/>
    <cellStyle name="Normalny 15" xfId="120" xr:uid="{23FB2C4B-1BA5-4F2B-B3C0-F92EF81110FE}"/>
    <cellStyle name="Normalny 16" xfId="124" xr:uid="{2352B5C9-1488-4022-84FE-A8EDAE9D26EF}"/>
    <cellStyle name="Normalny 17" xfId="126" xr:uid="{B1493EBA-1DF0-483A-8FAE-286F50480AAC}"/>
    <cellStyle name="Normalny 18" xfId="134" xr:uid="{CAB6C5ED-0352-466C-A2F0-6F1320C71C11}"/>
    <cellStyle name="Normalny 2" xfId="9" xr:uid="{00000000-0005-0000-0000-000018000000}"/>
    <cellStyle name="Normalny 2 2" xfId="14" xr:uid="{00000000-0005-0000-0000-000019000000}"/>
    <cellStyle name="Normalny 2 2 2" xfId="49" xr:uid="{15FF8149-13BE-4367-B484-E90C5DA2A944}"/>
    <cellStyle name="Normalny 2 3" xfId="15" xr:uid="{00000000-0005-0000-0000-00001A000000}"/>
    <cellStyle name="Normalny 2 3 2" xfId="115" xr:uid="{F4B015F4-2AE2-4C8C-89D9-E6366A936AE1}"/>
    <cellStyle name="Normalny 2 4" xfId="11" xr:uid="{00000000-0005-0000-0000-00001B000000}"/>
    <cellStyle name="Normalny 2 4 2" xfId="127" xr:uid="{F28E191A-3EFA-470E-88AF-EA889E89B060}"/>
    <cellStyle name="Normalny 3" xfId="3" xr:uid="{00000000-0005-0000-0000-00001C000000}"/>
    <cellStyle name="Normalny 3 2" xfId="27" xr:uid="{00000000-0005-0000-0000-00001D000000}"/>
    <cellStyle name="Normalny 3 2 2" xfId="84" xr:uid="{6875A052-CF03-42A7-BAE1-05E0BEC8FE34}"/>
    <cellStyle name="Normalny 3 2 3" xfId="51" xr:uid="{509AAE33-F819-457C-9C52-C8ED40C86EBD}"/>
    <cellStyle name="Normalny 3 3" xfId="52" xr:uid="{7A50F4A2-10C9-44D3-9037-4A6339B58EC7}"/>
    <cellStyle name="Normalny 3 3 2" xfId="85" xr:uid="{BB11E7BE-C90F-4416-8D5A-29E5488D79B0}"/>
    <cellStyle name="Normalny 3 4" xfId="53" xr:uid="{69C4B725-8809-43AE-AEE5-AD5059238E70}"/>
    <cellStyle name="Normalny 3 4 2" xfId="86" xr:uid="{4334B744-4B61-434A-81CD-65E9125EC4C8}"/>
    <cellStyle name="Normalny 3 5" xfId="54" xr:uid="{8A3DA580-944E-4F51-A715-8B6F2FDADEB9}"/>
    <cellStyle name="Normalny 3 5 2" xfId="87" xr:uid="{E5EA31AF-2055-49F9-A3D6-368A553737DD}"/>
    <cellStyle name="Normalny 3 6" xfId="55" xr:uid="{BB1F0052-9DB2-4521-B2C7-F393C323DE5D}"/>
    <cellStyle name="Normalny 3 6 2" xfId="88" xr:uid="{6E0600FF-93A0-4436-BC3A-E68A33B0AE73}"/>
    <cellStyle name="Normalny 3 7" xfId="83" xr:uid="{FC429442-1467-4457-B74F-323E805B8BF1}"/>
    <cellStyle name="Normalny 3 8" xfId="128" xr:uid="{914E5F40-64FD-43E7-88D8-CE051DC0A137}"/>
    <cellStyle name="Normalny 3 9" xfId="50" xr:uid="{0F916DEF-2ADF-48D0-B950-DB7D3DEAD0BC}"/>
    <cellStyle name="Normalny 4" xfId="56" xr:uid="{03AED524-FC2F-4057-8769-F1F6E7F6523E}"/>
    <cellStyle name="Normalny 4 2" xfId="57" xr:uid="{FF6C5009-CBF5-4E34-B08E-ABE2F49D03EE}"/>
    <cellStyle name="Normalny 4 2 2" xfId="58" xr:uid="{B341DBE7-C643-4F0A-B9A5-38EDA6494214}"/>
    <cellStyle name="Normalny 4 2 2 2" xfId="91" xr:uid="{2054D5CF-F9B5-4877-B529-92FBD931A004}"/>
    <cellStyle name="Normalny 4 2 3" xfId="59" xr:uid="{3F36BE6C-A535-4BA4-BA0B-A3EB25563E78}"/>
    <cellStyle name="Normalny 4 2 3 2" xfId="92" xr:uid="{B41B77B4-9CC1-434E-977E-32055C90FEF1}"/>
    <cellStyle name="Normalny 4 2 4" xfId="60" xr:uid="{4B5D5FE0-2618-4477-93E4-3F52EA8D79FE}"/>
    <cellStyle name="Normalny 4 2 4 2" xfId="93" xr:uid="{9B3CF3E8-5FB7-4EFE-B3E0-5E4EA6A6F9E2}"/>
    <cellStyle name="Normalny 4 2 5" xfId="61" xr:uid="{710FB315-8228-4919-88A7-9F33C5DC4671}"/>
    <cellStyle name="Normalny 4 2 5 2" xfId="94" xr:uid="{A1486504-FE68-4FDB-B697-A901B6E101CB}"/>
    <cellStyle name="Normalny 4 2 6" xfId="90" xr:uid="{0B1B0759-71E7-4914-9324-9B25DC8F0ECF}"/>
    <cellStyle name="Normalny 4 3" xfId="62" xr:uid="{7CB30DFD-BFD0-48D9-A5A7-6431359C7894}"/>
    <cellStyle name="Normalny 4 3 2" xfId="95" xr:uid="{39D26C6D-431D-4BB4-B202-EE04C17133D6}"/>
    <cellStyle name="Normalny 4 4" xfId="63" xr:uid="{DFC41C0E-008A-448C-9F7D-E8902278859A}"/>
    <cellStyle name="Normalny 4 4 2" xfId="96" xr:uid="{9BEF3860-CE1E-4A79-B5F9-7A7A0ACEB71C}"/>
    <cellStyle name="Normalny 4 5" xfId="64" xr:uid="{6CDA7BDA-87BA-48F7-9A8A-2FBF67071B15}"/>
    <cellStyle name="Normalny 4 5 2" xfId="97" xr:uid="{7C41982F-F556-4115-8D20-F3F56FBB9B1C}"/>
    <cellStyle name="Normalny 4 6" xfId="65" xr:uid="{E855E6C7-5E5E-483B-BD04-2F799443ABAF}"/>
    <cellStyle name="Normalny 4 6 2" xfId="98" xr:uid="{3DF7C80B-B828-405E-84B9-4D98CD6EF0C3}"/>
    <cellStyle name="Normalny 4 7" xfId="89" xr:uid="{E2C41B9D-DC43-4BC2-B0FF-D6EAB4FE6545}"/>
    <cellStyle name="Normalny 5" xfId="66" xr:uid="{B96698B9-6FDD-4E46-AC26-76DDF868804C}"/>
    <cellStyle name="Normalny 6" xfId="67" xr:uid="{C629D626-14A7-4DCC-9C52-822B0A48B279}"/>
    <cellStyle name="Normalny 6 2" xfId="99" xr:uid="{E0065CD6-D647-4B84-A3FC-C81FD772BDF1}"/>
    <cellStyle name="Normalny 7" xfId="68" xr:uid="{1B567352-FCEB-4435-8308-B2FE546BECD4}"/>
    <cellStyle name="Normalny 8" xfId="69" xr:uid="{3CA0D6BE-0653-4652-8380-F5CBDD012696}"/>
    <cellStyle name="Normalny 9" xfId="70" xr:uid="{261FDCB7-AE2E-418F-8F0D-0382649EBF19}"/>
    <cellStyle name="Percent 2" xfId="19" xr:uid="{00000000-0005-0000-0000-00001F000000}"/>
    <cellStyle name="Percent 2 2" xfId="136" xr:uid="{B563FAC3-6BF6-4DB2-AA74-6C16FE1D3B98}"/>
    <cellStyle name="Percent 2 3" xfId="74" xr:uid="{AB71938A-3721-4AEB-9A2B-878DB0990F51}"/>
    <cellStyle name="Percent 3" xfId="18" xr:uid="{00000000-0005-0000-0000-000020000000}"/>
    <cellStyle name="Procentowy 2" xfId="8" xr:uid="{00000000-0005-0000-0000-000021000000}"/>
    <cellStyle name="Procentowy 3" xfId="30" xr:uid="{00000000-0005-0000-0000-000022000000}"/>
    <cellStyle name="Procentowy 3 2" xfId="37" xr:uid="{BA94C997-F903-4029-BAAF-424216B45EAB}"/>
    <cellStyle name="Procentowy 4" xfId="122" xr:uid="{20101C7C-93C4-484A-9475-856F58D96093}"/>
    <cellStyle name="Procentowy 5" xfId="132" xr:uid="{605442F5-F156-4256-8D38-392FC141EFED}"/>
    <cellStyle name="Walutowy 2" xfId="112" xr:uid="{70B9A65C-DC69-4E82-AF59-04A255AD0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rtłomiej Piekarski" id="{E0F3BEFB-D0BA-4324-9EFF-C9BAB5125213}" userId="S::bar.pie@TSGAMES.onmicrosoft.com::e6ca0597-cfbe-4ceb-a6a2-6c338affb728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5" dT="2022-03-31T07:00:57.11" personId="{E0F3BEFB-D0BA-4324-9EFF-C9BAB5125213}" id="{B99786A3-5B78-4274-846E-EEF53D01F2A4}">
    <text>Grupa wykazała w skonsolidowanym sprawozdaniu finansowym za 3 kwartały 2021 roku pierwsze rozliczenie nabycia spółki zależnej Rortos. Na dzień 31.12.2021 dokonano aktualizacji rozpoznania, co miało wpływ na wartości pierwotnie ujęte w księgach Grupy.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X32" dT="2022-03-25T15:22:47.87" personId="{E0F3BEFB-D0BA-4324-9EFF-C9BAB5125213}" id="{FECA865D-A1C4-4AE9-B956-CA4034185FCD}">
    <text>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showGridLines="0" tabSelected="1" zoomScaleNormal="100" workbookViewId="0">
      <pane xSplit="2" ySplit="1" topLeftCell="C19" activePane="bottomRight" state="frozen"/>
      <selection pane="topRight" activeCell="C1" sqref="C1"/>
      <selection pane="bottomLeft" activeCell="A2" sqref="A2"/>
      <selection pane="bottomRight" activeCell="AE51" sqref="AE51:AE52"/>
    </sheetView>
  </sheetViews>
  <sheetFormatPr defaultColWidth="9.1796875" defaultRowHeight="14.5" outlineLevelCol="1"/>
  <cols>
    <col min="1" max="1" width="38.81640625" style="4" customWidth="1"/>
    <col min="2" max="2" width="36.26953125" style="4" customWidth="1"/>
    <col min="3" max="4" width="11.453125" style="1" customWidth="1"/>
    <col min="5" max="7" width="10.7265625" style="1" hidden="1" customWidth="1" outlineLevel="1"/>
    <col min="8" max="8" width="11.453125" style="1" customWidth="1" collapsed="1"/>
    <col min="9" max="10" width="10.7265625" style="1" hidden="1" customWidth="1" outlineLevel="1"/>
    <col min="11" max="11" width="12.453125" style="4" hidden="1" customWidth="1" outlineLevel="1"/>
    <col min="12" max="12" width="11.453125" style="1" customWidth="1" collapsed="1"/>
    <col min="13" max="14" width="10.7265625" style="1" hidden="1" customWidth="1" outlineLevel="1"/>
    <col min="15" max="15" width="12.453125" style="4" hidden="1" customWidth="1" outlineLevel="1"/>
    <col min="16" max="16" width="11.453125" style="1" customWidth="1" collapsed="1"/>
    <col min="17" max="17" width="12.453125" style="4" hidden="1" customWidth="1" outlineLevel="1"/>
    <col min="18" max="18" width="9.81640625" style="4" hidden="1" customWidth="1" outlineLevel="1"/>
    <col min="19" max="19" width="12.453125" style="4" hidden="1" customWidth="1" outlineLevel="1"/>
    <col min="20" max="20" width="11.453125" style="101" customWidth="1" collapsed="1"/>
    <col min="21" max="23" width="12.453125" style="4" hidden="1" customWidth="1" outlineLevel="1"/>
    <col min="24" max="24" width="11.453125" style="101" customWidth="1" collapsed="1"/>
    <col min="25" max="26" width="9.81640625" style="101" hidden="1" customWidth="1" outlineLevel="1"/>
    <col min="27" max="27" width="9.81640625" style="4" hidden="1" customWidth="1" outlineLevel="1"/>
    <col min="28" max="28" width="11.453125" style="101" customWidth="1" collapsed="1"/>
    <col min="29" max="31" width="9.81640625" style="101" bestFit="1" customWidth="1" outlineLevel="1"/>
    <col min="32" max="35" width="9.1796875" style="4"/>
    <col min="36" max="36" width="12.1796875" style="4" bestFit="1" customWidth="1"/>
    <col min="37" max="37" width="14.7265625" style="4" bestFit="1" customWidth="1"/>
    <col min="38" max="38" width="11.453125" style="4" bestFit="1" customWidth="1"/>
    <col min="39" max="16384" width="9.1796875" style="4"/>
  </cols>
  <sheetData>
    <row r="1" spans="1:36">
      <c r="A1" s="24" t="s">
        <v>168</v>
      </c>
      <c r="B1" s="12" t="s">
        <v>169</v>
      </c>
      <c r="C1" s="30">
        <v>42369</v>
      </c>
      <c r="D1" s="25">
        <v>42735</v>
      </c>
      <c r="E1" s="13">
        <v>42825</v>
      </c>
      <c r="F1" s="13">
        <v>42916</v>
      </c>
      <c r="G1" s="13">
        <v>43008</v>
      </c>
      <c r="H1" s="25">
        <v>43100</v>
      </c>
      <c r="I1" s="13">
        <v>43190</v>
      </c>
      <c r="J1" s="13">
        <v>43281</v>
      </c>
      <c r="K1" s="13">
        <v>43373</v>
      </c>
      <c r="L1" s="25">
        <v>43465</v>
      </c>
      <c r="M1" s="13">
        <v>43555</v>
      </c>
      <c r="N1" s="13">
        <v>43646</v>
      </c>
      <c r="O1" s="13">
        <v>43738</v>
      </c>
      <c r="P1" s="25">
        <v>43830</v>
      </c>
      <c r="Q1" s="13">
        <v>43921</v>
      </c>
      <c r="R1" s="13">
        <v>44012</v>
      </c>
      <c r="S1" s="13">
        <v>44104</v>
      </c>
      <c r="T1" s="25">
        <v>44196</v>
      </c>
      <c r="U1" s="13">
        <v>44286</v>
      </c>
      <c r="V1" s="13">
        <v>44377</v>
      </c>
      <c r="W1" s="104">
        <v>44469</v>
      </c>
      <c r="X1" s="25">
        <v>44561</v>
      </c>
      <c r="Y1" s="113">
        <v>44651</v>
      </c>
      <c r="Z1" s="113">
        <v>44742</v>
      </c>
      <c r="AA1" s="113">
        <v>44834</v>
      </c>
      <c r="AB1" s="25">
        <v>44926</v>
      </c>
      <c r="AC1" s="113">
        <v>45016</v>
      </c>
      <c r="AD1" s="113">
        <v>45107</v>
      </c>
      <c r="AE1" s="113">
        <v>45199</v>
      </c>
    </row>
    <row r="2" spans="1:36">
      <c r="A2" s="49" t="s">
        <v>31</v>
      </c>
      <c r="B2" s="51" t="s">
        <v>78</v>
      </c>
      <c r="C2" s="52"/>
      <c r="D2" s="35"/>
      <c r="E2" s="50"/>
      <c r="F2" s="50"/>
      <c r="G2" s="50"/>
      <c r="H2" s="35"/>
      <c r="I2" s="50"/>
      <c r="J2" s="50"/>
      <c r="K2" s="53"/>
      <c r="L2" s="35"/>
      <c r="M2" s="50"/>
      <c r="N2" s="50"/>
      <c r="O2" s="53"/>
      <c r="P2" s="35"/>
      <c r="Q2" s="53"/>
      <c r="R2" s="53"/>
      <c r="S2" s="53"/>
      <c r="T2" s="35"/>
      <c r="U2" s="53"/>
      <c r="V2" s="53"/>
      <c r="W2" s="103"/>
      <c r="X2" s="35"/>
      <c r="Y2" s="114"/>
      <c r="Z2" s="114"/>
      <c r="AA2" s="114"/>
      <c r="AB2" s="35"/>
      <c r="AC2" s="114"/>
      <c r="AD2" s="114"/>
      <c r="AE2" s="114"/>
    </row>
    <row r="3" spans="1:36" s="62" customFormat="1">
      <c r="A3" s="57" t="s">
        <v>32</v>
      </c>
      <c r="B3" s="58" t="s">
        <v>77</v>
      </c>
      <c r="C3" s="59"/>
      <c r="D3" s="60"/>
      <c r="E3" s="61"/>
      <c r="F3" s="61"/>
      <c r="G3" s="61"/>
      <c r="H3" s="60"/>
      <c r="I3" s="61"/>
      <c r="J3" s="61"/>
      <c r="L3" s="60"/>
      <c r="M3" s="61"/>
      <c r="N3" s="61"/>
      <c r="P3" s="60"/>
      <c r="Q3" s="78"/>
      <c r="R3" s="78"/>
      <c r="S3" s="78"/>
      <c r="T3" s="60"/>
      <c r="U3" s="78"/>
      <c r="V3" s="78"/>
      <c r="W3" s="78"/>
      <c r="X3" s="60"/>
      <c r="Y3" s="115"/>
      <c r="Z3" s="115"/>
      <c r="AA3" s="115"/>
      <c r="AB3" s="60"/>
      <c r="AC3" s="115"/>
      <c r="AD3" s="115"/>
      <c r="AE3" s="115"/>
    </row>
    <row r="4" spans="1:36">
      <c r="A4" s="9" t="s">
        <v>33</v>
      </c>
      <c r="B4" s="33" t="s">
        <v>79</v>
      </c>
      <c r="C4" s="47">
        <v>47497</v>
      </c>
      <c r="D4" s="18">
        <v>33456</v>
      </c>
      <c r="E4" s="11">
        <v>33240</v>
      </c>
      <c r="F4" s="11">
        <v>31703</v>
      </c>
      <c r="G4" s="11">
        <v>45973</v>
      </c>
      <c r="H4" s="18">
        <v>70857</v>
      </c>
      <c r="I4" s="11">
        <v>120844</v>
      </c>
      <c r="J4" s="11">
        <v>179918</v>
      </c>
      <c r="K4" s="11">
        <v>226687</v>
      </c>
      <c r="L4" s="18">
        <v>246799</v>
      </c>
      <c r="M4" s="11">
        <v>357190</v>
      </c>
      <c r="N4" s="11">
        <v>446208</v>
      </c>
      <c r="O4" s="11">
        <v>506027</v>
      </c>
      <c r="P4" s="18">
        <v>568568</v>
      </c>
      <c r="Q4" s="79">
        <v>6538700</v>
      </c>
      <c r="R4" s="79">
        <v>6351446.9499999993</v>
      </c>
      <c r="S4" s="79">
        <v>8732695</v>
      </c>
      <c r="T4" s="18">
        <v>8556339</v>
      </c>
      <c r="U4" s="79">
        <v>8211841</v>
      </c>
      <c r="V4" s="79">
        <v>8019642.1151599996</v>
      </c>
      <c r="W4" s="79">
        <v>10044452.049660474</v>
      </c>
      <c r="X4" s="18">
        <v>15210185</v>
      </c>
      <c r="Y4" s="116">
        <v>15451154</v>
      </c>
      <c r="Z4" s="116">
        <v>22100236</v>
      </c>
      <c r="AA4" s="116">
        <v>22314703</v>
      </c>
      <c r="AB4" s="18">
        <v>21409336</v>
      </c>
      <c r="AC4" s="116">
        <v>19269657</v>
      </c>
      <c r="AD4" s="116">
        <v>16881216</v>
      </c>
      <c r="AE4" s="116">
        <v>14907243</v>
      </c>
    </row>
    <row r="5" spans="1:36">
      <c r="A5" s="9" t="s">
        <v>34</v>
      </c>
      <c r="B5" s="9" t="s">
        <v>82</v>
      </c>
      <c r="C5" s="48">
        <v>1501662</v>
      </c>
      <c r="D5" s="18">
        <v>1746590</v>
      </c>
      <c r="E5" s="11">
        <v>1612356</v>
      </c>
      <c r="F5" s="11">
        <v>1473932</v>
      </c>
      <c r="G5" s="11">
        <v>1546236</v>
      </c>
      <c r="H5" s="18">
        <v>1646854</v>
      </c>
      <c r="I5" s="11">
        <v>1874159</v>
      </c>
      <c r="J5" s="11">
        <v>2210012</v>
      </c>
      <c r="K5" s="11">
        <v>2396788</v>
      </c>
      <c r="L5" s="18">
        <v>2186675</v>
      </c>
      <c r="M5" s="11">
        <v>2981001</v>
      </c>
      <c r="N5" s="11">
        <v>3543595</v>
      </c>
      <c r="O5" s="11">
        <v>4213057</v>
      </c>
      <c r="P5" s="18">
        <v>3397515</v>
      </c>
      <c r="Q5" s="79">
        <v>3636091</v>
      </c>
      <c r="R5" s="79">
        <v>4025267.5399999991</v>
      </c>
      <c r="S5" s="79">
        <v>4290872</v>
      </c>
      <c r="T5" s="18">
        <v>4701705</v>
      </c>
      <c r="U5" s="79">
        <v>7555954</v>
      </c>
      <c r="V5" s="79">
        <v>8391360.6799999997</v>
      </c>
      <c r="W5" s="112">
        <v>272492357</v>
      </c>
      <c r="X5" s="18">
        <v>267495749</v>
      </c>
      <c r="Y5" s="116">
        <v>275875997</v>
      </c>
      <c r="Z5" s="116">
        <v>276509775</v>
      </c>
      <c r="AA5" s="116">
        <v>289915009</v>
      </c>
      <c r="AB5" s="18">
        <v>266819915</v>
      </c>
      <c r="AC5" s="116">
        <v>241372425</v>
      </c>
      <c r="AD5" s="116">
        <v>226996309</v>
      </c>
      <c r="AE5" s="116">
        <v>233726775</v>
      </c>
      <c r="AJ5" s="5"/>
    </row>
    <row r="6" spans="1:36">
      <c r="A6" s="9" t="s">
        <v>0</v>
      </c>
      <c r="B6" s="9" t="s">
        <v>83</v>
      </c>
      <c r="C6" s="48">
        <v>0</v>
      </c>
      <c r="D6" s="18">
        <v>0</v>
      </c>
      <c r="E6" s="11">
        <v>0</v>
      </c>
      <c r="F6" s="11">
        <v>0</v>
      </c>
      <c r="G6" s="11">
        <v>0</v>
      </c>
      <c r="H6" s="18">
        <v>249526</v>
      </c>
      <c r="I6" s="11">
        <v>249526</v>
      </c>
      <c r="J6" s="11">
        <v>158789</v>
      </c>
      <c r="K6" s="11">
        <v>113421</v>
      </c>
      <c r="L6" s="18">
        <v>68053</v>
      </c>
      <c r="M6" s="11">
        <v>0</v>
      </c>
      <c r="N6" s="11">
        <v>0</v>
      </c>
      <c r="O6" s="11">
        <v>0</v>
      </c>
      <c r="P6" s="18">
        <v>0</v>
      </c>
      <c r="Q6" s="79">
        <v>0</v>
      </c>
      <c r="R6" s="79">
        <v>0</v>
      </c>
      <c r="S6" s="79">
        <v>0</v>
      </c>
      <c r="T6" s="18">
        <v>0</v>
      </c>
      <c r="U6" s="79">
        <v>0</v>
      </c>
      <c r="V6" s="79">
        <v>0</v>
      </c>
      <c r="W6" s="79">
        <v>0</v>
      </c>
      <c r="X6" s="18">
        <v>0</v>
      </c>
      <c r="Y6" s="116">
        <v>0</v>
      </c>
      <c r="Z6" s="116">
        <v>0</v>
      </c>
      <c r="AA6" s="116">
        <v>0</v>
      </c>
      <c r="AB6" s="18">
        <v>0</v>
      </c>
      <c r="AC6" s="116">
        <v>0</v>
      </c>
      <c r="AD6" s="116">
        <v>0</v>
      </c>
      <c r="AE6" s="116">
        <v>0</v>
      </c>
    </row>
    <row r="7" spans="1:36">
      <c r="A7" s="9" t="s">
        <v>35</v>
      </c>
      <c r="B7" s="9" t="s">
        <v>84</v>
      </c>
      <c r="C7" s="48">
        <v>127084</v>
      </c>
      <c r="D7" s="18">
        <v>127084</v>
      </c>
      <c r="E7" s="11">
        <v>127084</v>
      </c>
      <c r="F7" s="11">
        <v>127083</v>
      </c>
      <c r="G7" s="11">
        <v>163574</v>
      </c>
      <c r="H7" s="18">
        <v>163574</v>
      </c>
      <c r="I7" s="11">
        <v>198003</v>
      </c>
      <c r="J7" s="11">
        <v>201592</v>
      </c>
      <c r="K7" s="11">
        <v>201330</v>
      </c>
      <c r="L7" s="18">
        <v>0</v>
      </c>
      <c r="M7" s="11">
        <v>194726</v>
      </c>
      <c r="N7" s="11">
        <v>194726</v>
      </c>
      <c r="O7" s="11">
        <v>194726</v>
      </c>
      <c r="P7" s="18">
        <v>590589.02</v>
      </c>
      <c r="Q7" s="79">
        <v>673312</v>
      </c>
      <c r="R7" s="79">
        <v>687211.67</v>
      </c>
      <c r="S7" s="79">
        <v>857595</v>
      </c>
      <c r="T7" s="18">
        <v>857594.58</v>
      </c>
      <c r="U7" s="79">
        <v>857595</v>
      </c>
      <c r="V7" s="79">
        <v>5466209.5800000001</v>
      </c>
      <c r="W7" s="79">
        <v>5648595</v>
      </c>
      <c r="X7" s="18">
        <v>9575534</v>
      </c>
      <c r="Y7" s="116">
        <v>23619604</v>
      </c>
      <c r="Z7" s="116">
        <v>23483515</v>
      </c>
      <c r="AA7" s="116">
        <v>23619788</v>
      </c>
      <c r="AB7" s="18">
        <v>21765555</v>
      </c>
      <c r="AC7" s="116">
        <v>32477862</v>
      </c>
      <c r="AD7" s="116">
        <v>31709908</v>
      </c>
      <c r="AE7" s="116">
        <v>32689159</v>
      </c>
    </row>
    <row r="8" spans="1:36">
      <c r="A8" s="9" t="s">
        <v>36</v>
      </c>
      <c r="B8" s="9" t="s">
        <v>85</v>
      </c>
      <c r="C8" s="48">
        <v>11280</v>
      </c>
      <c r="D8" s="18">
        <v>2037</v>
      </c>
      <c r="E8" s="11">
        <v>2037</v>
      </c>
      <c r="F8" s="11">
        <v>38091</v>
      </c>
      <c r="G8" s="11">
        <v>4852</v>
      </c>
      <c r="H8" s="18">
        <v>29770</v>
      </c>
      <c r="I8" s="11">
        <v>1967</v>
      </c>
      <c r="J8" s="11">
        <v>10443</v>
      </c>
      <c r="K8" s="11">
        <v>24565</v>
      </c>
      <c r="L8" s="18">
        <v>199789</v>
      </c>
      <c r="M8" s="11">
        <v>200439</v>
      </c>
      <c r="N8" s="11">
        <v>248212</v>
      </c>
      <c r="O8" s="11">
        <v>261858</v>
      </c>
      <c r="P8" s="18">
        <v>379589</v>
      </c>
      <c r="Q8" s="79">
        <v>366445</v>
      </c>
      <c r="R8" s="79">
        <v>540170.41</v>
      </c>
      <c r="S8" s="79">
        <v>513428</v>
      </c>
      <c r="T8" s="18">
        <v>1985189.24</v>
      </c>
      <c r="U8" s="79">
        <v>2465413</v>
      </c>
      <c r="V8" s="79">
        <v>2116894.33</v>
      </c>
      <c r="W8" s="79">
        <v>2985855</v>
      </c>
      <c r="X8" s="18">
        <v>6584337</v>
      </c>
      <c r="Y8" s="116">
        <v>5549825</v>
      </c>
      <c r="Z8" s="116">
        <v>4098605</v>
      </c>
      <c r="AA8" s="116">
        <v>4878662</v>
      </c>
      <c r="AB8" s="18">
        <v>4143383</v>
      </c>
      <c r="AC8" s="116">
        <v>4492763</v>
      </c>
      <c r="AD8" s="116">
        <v>4273636</v>
      </c>
      <c r="AE8" s="116">
        <v>4657201</v>
      </c>
    </row>
    <row r="9" spans="1:36" s="5" customFormat="1">
      <c r="A9" s="6" t="s">
        <v>37</v>
      </c>
      <c r="B9" s="6" t="s">
        <v>81</v>
      </c>
      <c r="C9" s="54">
        <v>1687523</v>
      </c>
      <c r="D9" s="55">
        <v>1909167</v>
      </c>
      <c r="E9" s="8">
        <v>1774717</v>
      </c>
      <c r="F9" s="8">
        <v>1670809</v>
      </c>
      <c r="G9" s="8">
        <v>1760635</v>
      </c>
      <c r="H9" s="55">
        <v>2160581</v>
      </c>
      <c r="I9" s="8">
        <v>2444499</v>
      </c>
      <c r="J9" s="8">
        <v>2760754</v>
      </c>
      <c r="K9" s="8">
        <v>2962791</v>
      </c>
      <c r="L9" s="55">
        <f>SUM(L4:L8)</f>
        <v>2701316</v>
      </c>
      <c r="M9" s="8">
        <v>3733356</v>
      </c>
      <c r="N9" s="8">
        <v>4432741</v>
      </c>
      <c r="O9" s="8">
        <v>5175668</v>
      </c>
      <c r="P9" s="55">
        <v>4936261.0199999996</v>
      </c>
      <c r="Q9" s="80">
        <v>11214548</v>
      </c>
      <c r="R9" s="80">
        <v>11604096.569999998</v>
      </c>
      <c r="S9" s="80">
        <v>14394589</v>
      </c>
      <c r="T9" s="55">
        <v>16100828</v>
      </c>
      <c r="U9" s="80">
        <v>19090803</v>
      </c>
      <c r="V9" s="80">
        <v>23994106.705159999</v>
      </c>
      <c r="W9" s="80">
        <v>291171259</v>
      </c>
      <c r="X9" s="55">
        <f>SUM(X4:X8)</f>
        <v>298865805</v>
      </c>
      <c r="Y9" s="117">
        <f>SUM(Y4:Y8)</f>
        <v>320496580</v>
      </c>
      <c r="Z9" s="117">
        <v>326192131</v>
      </c>
      <c r="AA9" s="117">
        <v>340728162</v>
      </c>
      <c r="AB9" s="55">
        <v>314138189</v>
      </c>
      <c r="AC9" s="117">
        <v>297612707</v>
      </c>
      <c r="AD9" s="117">
        <v>279861069</v>
      </c>
      <c r="AE9" s="117">
        <v>285980378</v>
      </c>
    </row>
    <row r="10" spans="1:36" s="62" customFormat="1">
      <c r="A10" s="57" t="s">
        <v>38</v>
      </c>
      <c r="B10" s="57" t="s">
        <v>80</v>
      </c>
      <c r="C10" s="63"/>
      <c r="D10" s="60"/>
      <c r="E10" s="57"/>
      <c r="F10" s="57"/>
      <c r="G10" s="57"/>
      <c r="H10" s="60"/>
      <c r="I10" s="57"/>
      <c r="J10" s="57"/>
      <c r="K10" s="57"/>
      <c r="L10" s="60"/>
      <c r="M10" s="57"/>
      <c r="N10" s="57"/>
      <c r="O10" s="57"/>
      <c r="P10" s="60"/>
      <c r="Q10" s="81"/>
      <c r="R10" s="81"/>
      <c r="S10" s="81"/>
      <c r="T10" s="60"/>
      <c r="U10" s="81"/>
      <c r="V10" s="81"/>
      <c r="W10" s="81"/>
      <c r="X10" s="60"/>
      <c r="Y10" s="115"/>
      <c r="Z10" s="115"/>
      <c r="AA10" s="115"/>
      <c r="AB10" s="60"/>
      <c r="AC10" s="115"/>
      <c r="AD10" s="115"/>
      <c r="AE10" s="115"/>
    </row>
    <row r="11" spans="1:36">
      <c r="A11" s="9" t="s">
        <v>39</v>
      </c>
      <c r="B11" s="9" t="s">
        <v>86</v>
      </c>
      <c r="C11" s="48">
        <v>944</v>
      </c>
      <c r="D11" s="18">
        <v>944</v>
      </c>
      <c r="E11" s="11">
        <v>944</v>
      </c>
      <c r="F11" s="11">
        <v>944</v>
      </c>
      <c r="G11" s="11">
        <v>944</v>
      </c>
      <c r="H11" s="18">
        <v>0</v>
      </c>
      <c r="I11" s="11">
        <v>0</v>
      </c>
      <c r="J11" s="11">
        <v>0</v>
      </c>
      <c r="K11" s="11">
        <v>0</v>
      </c>
      <c r="L11" s="18">
        <v>0</v>
      </c>
      <c r="M11" s="11">
        <v>0</v>
      </c>
      <c r="N11" s="11">
        <v>0</v>
      </c>
      <c r="O11" s="11">
        <v>0</v>
      </c>
      <c r="P11" s="18">
        <v>0</v>
      </c>
      <c r="Q11" s="79">
        <v>0</v>
      </c>
      <c r="R11" s="79">
        <v>0</v>
      </c>
      <c r="S11" s="79">
        <v>0</v>
      </c>
      <c r="T11" s="18">
        <v>0</v>
      </c>
      <c r="U11" s="79">
        <v>0</v>
      </c>
      <c r="V11" s="79"/>
      <c r="W11" s="79">
        <v>0</v>
      </c>
      <c r="X11" s="18">
        <v>0</v>
      </c>
      <c r="Y11" s="116">
        <v>0</v>
      </c>
      <c r="Z11" s="116">
        <v>0</v>
      </c>
      <c r="AA11" s="116">
        <v>0</v>
      </c>
      <c r="AB11" s="18">
        <v>0</v>
      </c>
      <c r="AC11" s="116">
        <v>0</v>
      </c>
      <c r="AD11" s="116">
        <v>0</v>
      </c>
      <c r="AE11" s="116">
        <v>0</v>
      </c>
    </row>
    <row r="12" spans="1:36">
      <c r="A12" s="9" t="s">
        <v>40</v>
      </c>
      <c r="B12" s="9" t="s">
        <v>87</v>
      </c>
      <c r="C12" s="48">
        <v>2198268</v>
      </c>
      <c r="D12" s="18">
        <v>2295500</v>
      </c>
      <c r="E12" s="11">
        <v>2597187</v>
      </c>
      <c r="F12" s="11">
        <v>2517638</v>
      </c>
      <c r="G12" s="11">
        <v>3682513</v>
      </c>
      <c r="H12" s="18">
        <v>4551180</v>
      </c>
      <c r="I12" s="11">
        <v>6684397</v>
      </c>
      <c r="J12" s="11">
        <v>8734138</v>
      </c>
      <c r="K12" s="11">
        <v>12228250</v>
      </c>
      <c r="L12" s="18">
        <v>10671417</v>
      </c>
      <c r="M12" s="11">
        <v>16249070</v>
      </c>
      <c r="N12" s="11">
        <v>15651927</v>
      </c>
      <c r="O12" s="11">
        <v>24011839</v>
      </c>
      <c r="P12" s="18">
        <v>20737917.519999992</v>
      </c>
      <c r="Q12" s="79">
        <v>34447446</v>
      </c>
      <c r="R12" s="79">
        <v>58723500.550000012</v>
      </c>
      <c r="S12" s="79">
        <v>57205254</v>
      </c>
      <c r="T12" s="18">
        <v>47589017.219999991</v>
      </c>
      <c r="U12" s="79">
        <v>57331158</v>
      </c>
      <c r="V12" s="85">
        <v>45945678.119999997</v>
      </c>
      <c r="W12" s="85">
        <v>50624009.307224043</v>
      </c>
      <c r="X12" s="18">
        <v>62040655</v>
      </c>
      <c r="Y12" s="116">
        <v>38709480</v>
      </c>
      <c r="Z12" s="116">
        <v>33613226</v>
      </c>
      <c r="AA12" s="116">
        <v>35504377</v>
      </c>
      <c r="AB12" s="18">
        <v>35280551</v>
      </c>
      <c r="AC12" s="116">
        <v>41095568</v>
      </c>
      <c r="AD12" s="116">
        <v>31605707</v>
      </c>
      <c r="AE12" s="116">
        <v>36293289</v>
      </c>
    </row>
    <row r="13" spans="1:36">
      <c r="A13" s="9" t="s">
        <v>41</v>
      </c>
      <c r="B13" s="9" t="s">
        <v>88</v>
      </c>
      <c r="C13" s="48">
        <v>433773</v>
      </c>
      <c r="D13" s="18">
        <v>500287</v>
      </c>
      <c r="E13" s="11">
        <v>623380</v>
      </c>
      <c r="F13" s="11">
        <v>712608</v>
      </c>
      <c r="G13" s="11">
        <v>817980</v>
      </c>
      <c r="H13" s="18">
        <v>957873</v>
      </c>
      <c r="I13" s="11">
        <v>914886</v>
      </c>
      <c r="J13" s="11">
        <v>689669</v>
      </c>
      <c r="K13" s="11">
        <v>754274</v>
      </c>
      <c r="L13" s="18">
        <v>540895</v>
      </c>
      <c r="M13" s="11">
        <v>2411161</v>
      </c>
      <c r="N13" s="11">
        <v>2504856</v>
      </c>
      <c r="O13" s="11">
        <v>3143569</v>
      </c>
      <c r="P13" s="18">
        <v>3498580</v>
      </c>
      <c r="Q13" s="79">
        <v>3885427</v>
      </c>
      <c r="R13" s="79">
        <v>8192809</v>
      </c>
      <c r="S13" s="79">
        <v>11647647</v>
      </c>
      <c r="T13" s="18">
        <v>4073460.8200000003</v>
      </c>
      <c r="U13" s="79">
        <v>8465503</v>
      </c>
      <c r="V13" s="85">
        <v>7124171.3899999997</v>
      </c>
      <c r="W13" s="85">
        <v>37996081</v>
      </c>
      <c r="X13" s="18">
        <v>7124171.3899999997</v>
      </c>
      <c r="Y13" s="116">
        <v>15532311</v>
      </c>
      <c r="Z13" s="116">
        <v>11879487</v>
      </c>
      <c r="AA13" s="116">
        <v>11632722</v>
      </c>
      <c r="AB13" s="18">
        <v>7013686</v>
      </c>
      <c r="AC13" s="116">
        <v>5859300</v>
      </c>
      <c r="AD13" s="116">
        <v>5396481</v>
      </c>
      <c r="AE13" s="116">
        <v>3888220</v>
      </c>
    </row>
    <row r="14" spans="1:36">
      <c r="A14" s="9" t="s">
        <v>42</v>
      </c>
      <c r="B14" s="9" t="s">
        <v>89</v>
      </c>
      <c r="C14" s="48">
        <v>43170</v>
      </c>
      <c r="D14" s="18">
        <v>41262</v>
      </c>
      <c r="E14" s="11">
        <v>43916</v>
      </c>
      <c r="F14" s="11">
        <v>76258</v>
      </c>
      <c r="G14" s="11">
        <v>104852</v>
      </c>
      <c r="H14" s="18">
        <v>329790</v>
      </c>
      <c r="I14" s="11">
        <v>263750</v>
      </c>
      <c r="J14" s="11">
        <v>398113</v>
      </c>
      <c r="K14" s="11">
        <v>495708</v>
      </c>
      <c r="L14" s="18">
        <v>803134</v>
      </c>
      <c r="M14" s="11">
        <v>848121</v>
      </c>
      <c r="N14" s="11">
        <v>958932</v>
      </c>
      <c r="O14" s="11">
        <v>1409910</v>
      </c>
      <c r="P14" s="18">
        <v>1561831</v>
      </c>
      <c r="Q14" s="79">
        <v>1521733</v>
      </c>
      <c r="R14" s="79">
        <v>2247351.7800000003</v>
      </c>
      <c r="S14" s="79">
        <v>3448853</v>
      </c>
      <c r="T14" s="18">
        <v>18418144.390000001</v>
      </c>
      <c r="U14" s="79">
        <v>2753085</v>
      </c>
      <c r="V14" s="85">
        <v>2620227</v>
      </c>
      <c r="W14" s="85">
        <v>8981888</v>
      </c>
      <c r="X14" s="18">
        <v>2620227</v>
      </c>
      <c r="Y14" s="116">
        <v>3573671</v>
      </c>
      <c r="Z14" s="116">
        <v>4062618</v>
      </c>
      <c r="AA14" s="116">
        <v>5609317.8649236038</v>
      </c>
      <c r="AB14" s="18">
        <v>5197437</v>
      </c>
      <c r="AC14" s="116">
        <v>4082820</v>
      </c>
      <c r="AD14" s="116">
        <v>4194355</v>
      </c>
      <c r="AE14" s="116">
        <v>4796226</v>
      </c>
    </row>
    <row r="15" spans="1:36">
      <c r="A15" s="9" t="s">
        <v>260</v>
      </c>
      <c r="B15" s="9" t="s">
        <v>261</v>
      </c>
      <c r="C15" s="48"/>
      <c r="D15" s="18"/>
      <c r="E15" s="11"/>
      <c r="F15" s="11"/>
      <c r="G15" s="11"/>
      <c r="H15" s="18"/>
      <c r="I15" s="11"/>
      <c r="J15" s="11"/>
      <c r="K15" s="11"/>
      <c r="L15" s="18"/>
      <c r="M15" s="11"/>
      <c r="N15" s="11"/>
      <c r="O15" s="11"/>
      <c r="P15" s="18"/>
      <c r="Q15" s="79"/>
      <c r="R15" s="79"/>
      <c r="S15" s="79"/>
      <c r="T15" s="18"/>
      <c r="U15" s="79"/>
      <c r="V15" s="85"/>
      <c r="W15" s="85"/>
      <c r="X15" s="18"/>
      <c r="Y15" s="116"/>
      <c r="Z15" s="116"/>
      <c r="AA15" s="116"/>
      <c r="AB15" s="125">
        <v>9658592</v>
      </c>
      <c r="AC15" s="116">
        <v>11842519</v>
      </c>
      <c r="AD15" s="116">
        <v>12745572</v>
      </c>
      <c r="AE15" s="116">
        <v>13321775</v>
      </c>
    </row>
    <row r="16" spans="1:36">
      <c r="A16" s="9" t="s">
        <v>227</v>
      </c>
      <c r="B16" s="9" t="s">
        <v>262</v>
      </c>
      <c r="C16" s="48"/>
      <c r="D16" s="18"/>
      <c r="E16" s="11"/>
      <c r="F16" s="11"/>
      <c r="G16" s="11"/>
      <c r="H16" s="18"/>
      <c r="I16" s="11"/>
      <c r="J16" s="11"/>
      <c r="K16" s="11"/>
      <c r="L16" s="18"/>
      <c r="M16" s="11"/>
      <c r="N16" s="11"/>
      <c r="O16" s="11"/>
      <c r="P16" s="18"/>
      <c r="Q16" s="79"/>
      <c r="R16" s="79"/>
      <c r="S16" s="79"/>
      <c r="T16" s="18"/>
      <c r="U16" s="79">
        <v>13428564</v>
      </c>
      <c r="V16" s="79">
        <v>10368188</v>
      </c>
      <c r="W16" s="79">
        <v>3646040</v>
      </c>
      <c r="X16" s="18">
        <v>10368188</v>
      </c>
      <c r="Y16" s="116">
        <v>16769408</v>
      </c>
      <c r="Z16" s="116">
        <v>17030022</v>
      </c>
      <c r="AA16" s="116">
        <v>18401855</v>
      </c>
      <c r="AB16" s="18">
        <v>20622914</v>
      </c>
      <c r="AC16" s="116">
        <v>22464562</v>
      </c>
      <c r="AD16" s="116">
        <v>21331522</v>
      </c>
      <c r="AE16" s="116">
        <v>22797670</v>
      </c>
    </row>
    <row r="17" spans="1:31">
      <c r="A17" s="9" t="s">
        <v>188</v>
      </c>
      <c r="B17" s="9" t="s">
        <v>189</v>
      </c>
      <c r="C17" s="48">
        <v>0</v>
      </c>
      <c r="D17" s="18">
        <v>0</v>
      </c>
      <c r="E17" s="11">
        <v>0</v>
      </c>
      <c r="F17" s="11">
        <v>0</v>
      </c>
      <c r="G17" s="11">
        <v>0</v>
      </c>
      <c r="H17" s="18">
        <v>0</v>
      </c>
      <c r="I17" s="11">
        <v>0</v>
      </c>
      <c r="J17" s="11">
        <v>0</v>
      </c>
      <c r="K17" s="11">
        <v>0</v>
      </c>
      <c r="L17" s="18">
        <v>0</v>
      </c>
      <c r="M17" s="11">
        <v>0</v>
      </c>
      <c r="N17" s="11">
        <v>0</v>
      </c>
      <c r="O17" s="11">
        <v>80000</v>
      </c>
      <c r="P17" s="18">
        <v>80914</v>
      </c>
      <c r="Q17" s="79">
        <v>60000</v>
      </c>
      <c r="R17" s="79"/>
      <c r="S17" s="79">
        <v>889296</v>
      </c>
      <c r="T17" s="18">
        <v>893757.53</v>
      </c>
      <c r="U17" s="79">
        <v>893758</v>
      </c>
      <c r="V17" s="79">
        <v>0</v>
      </c>
      <c r="W17" s="79">
        <v>416364.71</v>
      </c>
      <c r="X17" s="18">
        <v>583091</v>
      </c>
      <c r="Y17" s="116">
        <v>331559</v>
      </c>
      <c r="Z17" s="116">
        <v>178787</v>
      </c>
      <c r="AA17" s="116">
        <v>0</v>
      </c>
      <c r="AB17" s="18">
        <v>2201633</v>
      </c>
      <c r="AC17" s="116">
        <v>0</v>
      </c>
      <c r="AD17" s="116">
        <v>0</v>
      </c>
      <c r="AE17" s="116">
        <v>600000</v>
      </c>
    </row>
    <row r="18" spans="1:31">
      <c r="A18" s="9" t="s">
        <v>43</v>
      </c>
      <c r="B18" s="9" t="s">
        <v>90</v>
      </c>
      <c r="C18" s="18">
        <v>3026811</v>
      </c>
      <c r="D18" s="18">
        <v>2155682</v>
      </c>
      <c r="E18" s="11">
        <v>3420677</v>
      </c>
      <c r="F18" s="11">
        <v>3535880</v>
      </c>
      <c r="G18" s="11">
        <v>3512879</v>
      </c>
      <c r="H18" s="18">
        <v>6572838</v>
      </c>
      <c r="I18" s="11">
        <v>9815204</v>
      </c>
      <c r="J18" s="11">
        <v>12730541</v>
      </c>
      <c r="K18" s="11">
        <v>22335084</v>
      </c>
      <c r="L18" s="18">
        <v>39750796</v>
      </c>
      <c r="M18" s="11">
        <v>50890411</v>
      </c>
      <c r="N18" s="11">
        <v>28744827</v>
      </c>
      <c r="O18" s="11">
        <v>42375563</v>
      </c>
      <c r="P18" s="77">
        <v>75230026.939999983</v>
      </c>
      <c r="Q18" s="79">
        <v>105043734</v>
      </c>
      <c r="R18" s="79">
        <v>89587138.950000003</v>
      </c>
      <c r="S18" s="79">
        <v>153911716</v>
      </c>
      <c r="T18" s="18">
        <v>236608379</v>
      </c>
      <c r="U18" s="79">
        <v>284686516</v>
      </c>
      <c r="V18" s="79">
        <v>332610705.49000001</v>
      </c>
      <c r="W18" s="79">
        <v>107632123.89000396</v>
      </c>
      <c r="X18" s="18">
        <v>139553427</v>
      </c>
      <c r="Y18" s="116">
        <v>149280776</v>
      </c>
      <c r="Z18" s="116">
        <v>90930596</v>
      </c>
      <c r="AA18" s="116">
        <v>113266682</v>
      </c>
      <c r="AB18" s="18">
        <v>126594883</v>
      </c>
      <c r="AC18" s="116">
        <v>140249211</v>
      </c>
      <c r="AD18" s="116">
        <v>105378878</v>
      </c>
      <c r="AE18" s="116">
        <v>133819981</v>
      </c>
    </row>
    <row r="19" spans="1:31" s="5" customFormat="1">
      <c r="A19" s="6" t="s">
        <v>44</v>
      </c>
      <c r="B19" s="6" t="s">
        <v>91</v>
      </c>
      <c r="C19" s="55">
        <v>5702966</v>
      </c>
      <c r="D19" s="55">
        <v>4993675</v>
      </c>
      <c r="E19" s="8">
        <v>6686104</v>
      </c>
      <c r="F19" s="8">
        <v>6843328</v>
      </c>
      <c r="G19" s="8">
        <v>8119168</v>
      </c>
      <c r="H19" s="55">
        <v>12411681</v>
      </c>
      <c r="I19" s="8">
        <v>17678237</v>
      </c>
      <c r="J19" s="8">
        <v>22552461</v>
      </c>
      <c r="K19" s="8">
        <v>35813316</v>
      </c>
      <c r="L19" s="55">
        <f>SUM(L12:L18)</f>
        <v>51766242</v>
      </c>
      <c r="M19" s="8">
        <v>70398763</v>
      </c>
      <c r="N19" s="8">
        <v>47860542</v>
      </c>
      <c r="O19" s="8">
        <v>71020881</v>
      </c>
      <c r="P19" s="55">
        <v>101109269.45999998</v>
      </c>
      <c r="Q19" s="80">
        <v>144958340</v>
      </c>
      <c r="R19" s="80">
        <v>158750800.28000003</v>
      </c>
      <c r="S19" s="80">
        <v>227102767</v>
      </c>
      <c r="T19" s="55">
        <v>307582759.36000001</v>
      </c>
      <c r="U19" s="80">
        <v>367558584</v>
      </c>
      <c r="V19" s="80">
        <v>398668970.06999999</v>
      </c>
      <c r="W19" s="80">
        <v>171878095.90722799</v>
      </c>
      <c r="X19" s="55">
        <v>221414318</v>
      </c>
      <c r="Y19" s="117">
        <f>SUM(Y10:Y18)</f>
        <v>224197205</v>
      </c>
      <c r="Z19" s="117">
        <v>157694736</v>
      </c>
      <c r="AA19" s="117">
        <v>184414954</v>
      </c>
      <c r="AB19" s="55">
        <v>206569696</v>
      </c>
      <c r="AC19" s="117">
        <v>225593980</v>
      </c>
      <c r="AD19" s="117">
        <v>180652515</v>
      </c>
      <c r="AE19" s="117">
        <v>215517161</v>
      </c>
    </row>
    <row r="20" spans="1:31" s="5" customFormat="1">
      <c r="A20" s="6" t="s">
        <v>45</v>
      </c>
      <c r="B20" s="6" t="s">
        <v>92</v>
      </c>
      <c r="C20" s="55">
        <v>7390489</v>
      </c>
      <c r="D20" s="55">
        <v>6902842</v>
      </c>
      <c r="E20" s="8">
        <v>8460821</v>
      </c>
      <c r="F20" s="8">
        <v>8514137</v>
      </c>
      <c r="G20" s="8">
        <v>9879803</v>
      </c>
      <c r="H20" s="55">
        <v>14572262</v>
      </c>
      <c r="I20" s="8">
        <v>20122736</v>
      </c>
      <c r="J20" s="8">
        <v>25313215</v>
      </c>
      <c r="K20" s="8">
        <v>38776107</v>
      </c>
      <c r="L20" s="55">
        <f>L19+L9</f>
        <v>54467558</v>
      </c>
      <c r="M20" s="8">
        <v>74132119</v>
      </c>
      <c r="N20" s="8">
        <v>52293283</v>
      </c>
      <c r="O20" s="8">
        <f>O19+O9</f>
        <v>76196549</v>
      </c>
      <c r="P20" s="55">
        <v>106045530.47999997</v>
      </c>
      <c r="Q20" s="80">
        <v>156172888</v>
      </c>
      <c r="R20" s="80">
        <v>170354896.85000002</v>
      </c>
      <c r="S20" s="80">
        <v>241497356</v>
      </c>
      <c r="T20" s="55">
        <v>323683586.73000002</v>
      </c>
      <c r="U20" s="80">
        <v>386649387</v>
      </c>
      <c r="V20" s="80">
        <v>422663076.77516001</v>
      </c>
      <c r="W20" s="80">
        <v>463049355</v>
      </c>
      <c r="X20" s="55">
        <v>520280123</v>
      </c>
      <c r="Y20" s="117">
        <f>Y9+Y19</f>
        <v>544693785</v>
      </c>
      <c r="Z20" s="117">
        <v>483886867</v>
      </c>
      <c r="AA20" s="117">
        <v>525143116</v>
      </c>
      <c r="AB20" s="55">
        <v>520707885</v>
      </c>
      <c r="AC20" s="117">
        <v>523206687</v>
      </c>
      <c r="AD20" s="117">
        <v>460513584</v>
      </c>
      <c r="AE20" s="117">
        <v>501497539</v>
      </c>
    </row>
    <row r="21" spans="1:31">
      <c r="C21" s="18"/>
      <c r="D21" s="18"/>
      <c r="H21" s="18"/>
      <c r="L21" s="18"/>
      <c r="O21" s="76"/>
      <c r="P21" s="18"/>
      <c r="Q21" s="82"/>
      <c r="R21" s="82"/>
      <c r="S21" s="82"/>
      <c r="T21" s="18"/>
      <c r="U21" s="82"/>
      <c r="V21" s="82"/>
      <c r="W21" s="82"/>
      <c r="X21" s="18"/>
      <c r="Y21" s="116"/>
      <c r="Z21" s="116"/>
      <c r="AA21" s="116"/>
      <c r="AB21" s="18"/>
      <c r="AC21" s="116"/>
      <c r="AD21" s="116"/>
      <c r="AE21" s="116"/>
    </row>
    <row r="22" spans="1:31">
      <c r="A22" s="49" t="s">
        <v>46</v>
      </c>
      <c r="B22" s="49" t="s">
        <v>93</v>
      </c>
      <c r="C22" s="31"/>
      <c r="D22" s="31"/>
      <c r="E22" s="50"/>
      <c r="F22" s="50"/>
      <c r="G22" s="50"/>
      <c r="H22" s="31"/>
      <c r="I22" s="50"/>
      <c r="J22" s="50"/>
      <c r="K22" s="90"/>
      <c r="L22" s="31"/>
      <c r="M22" s="50"/>
      <c r="N22" s="50"/>
      <c r="O22" s="91"/>
      <c r="P22" s="31"/>
      <c r="Q22" s="92"/>
      <c r="R22" s="92"/>
      <c r="S22" s="92"/>
      <c r="T22" s="31"/>
      <c r="U22" s="92"/>
      <c r="V22" s="92"/>
      <c r="W22" s="92"/>
      <c r="X22" s="31"/>
      <c r="Y22" s="118"/>
      <c r="Z22" s="118"/>
      <c r="AA22" s="118"/>
      <c r="AB22" s="31"/>
      <c r="AC22" s="118"/>
      <c r="AD22" s="118"/>
      <c r="AE22" s="118"/>
    </row>
    <row r="23" spans="1:31" s="62" customFormat="1">
      <c r="A23" s="57" t="s">
        <v>47</v>
      </c>
      <c r="B23" s="57" t="s">
        <v>94</v>
      </c>
      <c r="C23" s="60"/>
      <c r="D23" s="60"/>
      <c r="E23" s="57"/>
      <c r="F23" s="57"/>
      <c r="G23" s="57"/>
      <c r="H23" s="60"/>
      <c r="I23" s="57"/>
      <c r="J23" s="57"/>
      <c r="K23" s="57"/>
      <c r="L23" s="60"/>
      <c r="M23" s="57"/>
      <c r="N23" s="57"/>
      <c r="O23" s="57"/>
      <c r="P23" s="60"/>
      <c r="Q23" s="81"/>
      <c r="R23" s="81"/>
      <c r="S23" s="81"/>
      <c r="T23" s="60"/>
      <c r="U23" s="81"/>
      <c r="V23" s="81"/>
      <c r="W23" s="81"/>
      <c r="X23" s="60"/>
      <c r="Y23" s="115"/>
      <c r="Z23" s="115"/>
      <c r="AA23" s="115"/>
      <c r="AB23" s="60"/>
      <c r="AC23" s="115"/>
      <c r="AD23" s="115"/>
      <c r="AE23" s="115"/>
    </row>
    <row r="24" spans="1:31">
      <c r="A24" s="9" t="s">
        <v>48</v>
      </c>
      <c r="B24" s="33" t="s">
        <v>95</v>
      </c>
      <c r="C24" s="18">
        <v>28800</v>
      </c>
      <c r="D24" s="18">
        <v>28800</v>
      </c>
      <c r="E24" s="11">
        <v>28800</v>
      </c>
      <c r="F24" s="11">
        <v>28800</v>
      </c>
      <c r="G24" s="11">
        <v>28800</v>
      </c>
      <c r="H24" s="18">
        <v>727500</v>
      </c>
      <c r="I24" s="11">
        <v>727500</v>
      </c>
      <c r="J24" s="11">
        <v>727500</v>
      </c>
      <c r="K24" s="11">
        <v>727500</v>
      </c>
      <c r="L24" s="18">
        <v>727500</v>
      </c>
      <c r="M24" s="11">
        <v>722500</v>
      </c>
      <c r="N24" s="11">
        <v>722500</v>
      </c>
      <c r="O24" s="11">
        <v>724124.5</v>
      </c>
      <c r="P24" s="18">
        <v>724125</v>
      </c>
      <c r="Q24" s="79">
        <v>724125</v>
      </c>
      <c r="R24" s="79">
        <v>724124.5</v>
      </c>
      <c r="S24" s="79">
        <v>726731</v>
      </c>
      <c r="T24" s="18">
        <v>726731.1</v>
      </c>
      <c r="U24" s="79">
        <v>726731</v>
      </c>
      <c r="V24" s="79">
        <v>726731.1</v>
      </c>
      <c r="W24" s="79">
        <v>730178.3</v>
      </c>
      <c r="X24" s="18">
        <v>730178</v>
      </c>
      <c r="Y24" s="79">
        <v>730178</v>
      </c>
      <c r="Z24" s="79">
        <v>730178</v>
      </c>
      <c r="AA24" s="79">
        <v>733482</v>
      </c>
      <c r="AB24" s="18">
        <v>733482</v>
      </c>
      <c r="AC24" s="79">
        <v>733482</v>
      </c>
      <c r="AD24" s="79">
        <v>733482</v>
      </c>
      <c r="AE24" s="79">
        <v>733482</v>
      </c>
    </row>
    <row r="25" spans="1:31">
      <c r="A25" s="9" t="s">
        <v>192</v>
      </c>
      <c r="B25" s="33" t="s">
        <v>195</v>
      </c>
      <c r="C25" s="18">
        <v>544800</v>
      </c>
      <c r="D25" s="18">
        <v>544800</v>
      </c>
      <c r="E25" s="11">
        <v>544800</v>
      </c>
      <c r="F25" s="11">
        <v>544800</v>
      </c>
      <c r="G25" s="11">
        <v>544800</v>
      </c>
      <c r="H25" s="18">
        <v>496100</v>
      </c>
      <c r="I25" s="11">
        <v>496100</v>
      </c>
      <c r="J25" s="11">
        <v>496100</v>
      </c>
      <c r="K25" s="11">
        <v>496100</v>
      </c>
      <c r="L25" s="18">
        <v>496100</v>
      </c>
      <c r="M25" s="11">
        <v>496100</v>
      </c>
      <c r="N25" s="11">
        <v>496100</v>
      </c>
      <c r="O25" s="11">
        <v>496100</v>
      </c>
      <c r="P25" s="18">
        <v>496100</v>
      </c>
      <c r="Q25" s="79">
        <v>496100</v>
      </c>
      <c r="R25" s="79">
        <v>496100</v>
      </c>
      <c r="S25" s="79">
        <v>496100</v>
      </c>
      <c r="T25" s="18">
        <v>496100</v>
      </c>
      <c r="U25" s="79">
        <v>496100</v>
      </c>
      <c r="V25" s="79">
        <v>496100</v>
      </c>
      <c r="W25" s="79">
        <v>496100.00000000006</v>
      </c>
      <c r="X25" s="18">
        <v>496100</v>
      </c>
      <c r="Y25" s="79">
        <v>496100</v>
      </c>
      <c r="Z25" s="79">
        <v>496100</v>
      </c>
      <c r="AA25" s="79">
        <v>496100</v>
      </c>
      <c r="AB25" s="18">
        <v>496100</v>
      </c>
      <c r="AC25" s="79">
        <v>496100</v>
      </c>
      <c r="AD25" s="79">
        <v>496100</v>
      </c>
      <c r="AE25" s="79">
        <v>496100</v>
      </c>
    </row>
    <row r="26" spans="1:31">
      <c r="A26" s="9" t="s">
        <v>193</v>
      </c>
      <c r="B26" s="33" t="s">
        <v>196</v>
      </c>
      <c r="C26" s="18">
        <v>500000</v>
      </c>
      <c r="D26" s="18">
        <v>500000</v>
      </c>
      <c r="E26" s="11">
        <v>500000</v>
      </c>
      <c r="F26" s="11">
        <v>500000</v>
      </c>
      <c r="G26" s="11">
        <v>500000</v>
      </c>
      <c r="H26" s="18">
        <v>0</v>
      </c>
      <c r="I26" s="11">
        <v>995962</v>
      </c>
      <c r="J26" s="11">
        <v>995962</v>
      </c>
      <c r="K26" s="11">
        <v>995962</v>
      </c>
      <c r="L26" s="18">
        <v>995962</v>
      </c>
      <c r="M26" s="11">
        <v>1000962</v>
      </c>
      <c r="N26" s="11">
        <v>10713413</v>
      </c>
      <c r="O26" s="11">
        <v>10713413</v>
      </c>
      <c r="P26" s="18">
        <v>10713413</v>
      </c>
      <c r="Q26" s="79">
        <v>10713413</v>
      </c>
      <c r="R26" s="79">
        <v>57132901.899999999</v>
      </c>
      <c r="S26" s="79">
        <v>57137902</v>
      </c>
      <c r="T26" s="18"/>
      <c r="U26" s="79"/>
      <c r="V26" s="79"/>
      <c r="W26" s="79"/>
      <c r="X26" s="18"/>
      <c r="Y26" s="116"/>
      <c r="Z26" s="116"/>
      <c r="AA26" s="116"/>
      <c r="AB26" s="18"/>
      <c r="AC26" s="116"/>
      <c r="AD26" s="116"/>
      <c r="AE26" s="116"/>
    </row>
    <row r="27" spans="1:31">
      <c r="A27" s="9" t="s">
        <v>194</v>
      </c>
      <c r="B27" s="33" t="s">
        <v>197</v>
      </c>
      <c r="C27" s="18">
        <v>0</v>
      </c>
      <c r="D27" s="18">
        <v>0</v>
      </c>
      <c r="E27" s="11">
        <v>11342</v>
      </c>
      <c r="F27" s="11">
        <v>22683</v>
      </c>
      <c r="G27" s="11">
        <v>68052</v>
      </c>
      <c r="H27" s="18">
        <v>544420</v>
      </c>
      <c r="I27" s="11">
        <v>603502</v>
      </c>
      <c r="J27" s="11">
        <v>662584</v>
      </c>
      <c r="K27" s="11">
        <v>721666</v>
      </c>
      <c r="L27" s="18">
        <v>780748</v>
      </c>
      <c r="M27" s="11">
        <v>878745</v>
      </c>
      <c r="N27" s="11">
        <v>1180897</v>
      </c>
      <c r="O27" s="11">
        <v>1483049</v>
      </c>
      <c r="P27" s="18">
        <v>1764034.1700000002</v>
      </c>
      <c r="Q27" s="79">
        <v>2672873</v>
      </c>
      <c r="R27" s="79">
        <v>75975913</v>
      </c>
      <c r="S27" s="79">
        <v>16531379</v>
      </c>
      <c r="T27" s="18">
        <v>23436052.159999996</v>
      </c>
      <c r="U27" s="79">
        <v>35130040</v>
      </c>
      <c r="V27" s="79">
        <v>46426208.199999996</v>
      </c>
      <c r="W27" s="79">
        <v>54736131</v>
      </c>
      <c r="X27" s="18">
        <v>65139524</v>
      </c>
      <c r="Y27" s="79">
        <v>77850516</v>
      </c>
      <c r="Z27" s="79">
        <v>77205860</v>
      </c>
      <c r="AA27" s="79">
        <v>83239028</v>
      </c>
      <c r="AB27" s="18">
        <v>88781376</v>
      </c>
      <c r="AC27" s="79">
        <v>94814544</v>
      </c>
      <c r="AD27" s="79">
        <v>94814544</v>
      </c>
      <c r="AE27" s="79">
        <v>94978761</v>
      </c>
    </row>
    <row r="28" spans="1:31">
      <c r="A28" s="9" t="s">
        <v>219</v>
      </c>
      <c r="B28" s="33" t="s">
        <v>220</v>
      </c>
      <c r="C28" s="18"/>
      <c r="D28" s="18"/>
      <c r="E28" s="11"/>
      <c r="F28" s="11"/>
      <c r="G28" s="11"/>
      <c r="H28" s="18"/>
      <c r="I28" s="11"/>
      <c r="J28" s="11"/>
      <c r="K28" s="11"/>
      <c r="L28" s="18"/>
      <c r="M28" s="11"/>
      <c r="N28" s="11"/>
      <c r="O28" s="11"/>
      <c r="P28" s="18"/>
      <c r="Q28" s="79"/>
      <c r="R28" s="79"/>
      <c r="S28" s="79"/>
      <c r="T28" s="18">
        <v>4290</v>
      </c>
      <c r="U28" s="79">
        <v>5428</v>
      </c>
      <c r="V28" s="79">
        <v>1940</v>
      </c>
      <c r="W28" s="79">
        <v>4510803</v>
      </c>
      <c r="X28" s="18">
        <v>2715041</v>
      </c>
      <c r="Y28" s="79">
        <v>4864236</v>
      </c>
      <c r="Z28" s="79">
        <v>9175062</v>
      </c>
      <c r="AA28" s="79">
        <v>19510056</v>
      </c>
      <c r="AB28" s="18">
        <v>9420677</v>
      </c>
      <c r="AC28" s="79">
        <v>9854290</v>
      </c>
      <c r="AD28" s="79">
        <v>-2521640</v>
      </c>
      <c r="AE28" s="79">
        <v>7390341</v>
      </c>
    </row>
    <row r="29" spans="1:31">
      <c r="A29" s="9" t="s">
        <v>221</v>
      </c>
      <c r="B29" s="33" t="s">
        <v>96</v>
      </c>
      <c r="C29" s="18"/>
      <c r="D29" s="18"/>
      <c r="E29" s="11"/>
      <c r="F29" s="11"/>
      <c r="G29" s="11"/>
      <c r="H29" s="18"/>
      <c r="I29" s="11"/>
      <c r="J29" s="11"/>
      <c r="K29" s="11"/>
      <c r="L29" s="18"/>
      <c r="M29" s="11"/>
      <c r="N29" s="11"/>
      <c r="O29" s="11"/>
      <c r="P29" s="18"/>
      <c r="Q29" s="79"/>
      <c r="R29" s="79"/>
      <c r="S29" s="79"/>
      <c r="T29" s="18">
        <v>213387434.13</v>
      </c>
      <c r="U29" s="79">
        <v>266060380</v>
      </c>
      <c r="V29" s="79">
        <v>226780195.51106399</v>
      </c>
      <c r="W29" s="79">
        <v>260738156</v>
      </c>
      <c r="X29" s="18">
        <v>281970504</v>
      </c>
      <c r="Y29" s="79">
        <v>307507612</v>
      </c>
      <c r="Z29" s="79">
        <v>249824879</v>
      </c>
      <c r="AA29" s="79">
        <v>269028226</v>
      </c>
      <c r="AB29" s="18">
        <v>261669784</v>
      </c>
      <c r="AC29" s="79">
        <v>247660679</v>
      </c>
      <c r="AD29" s="79">
        <v>203105583</v>
      </c>
      <c r="AE29" s="79">
        <v>225582187</v>
      </c>
    </row>
    <row r="30" spans="1:31">
      <c r="A30" s="9" t="s">
        <v>190</v>
      </c>
      <c r="B30" s="33" t="s">
        <v>222</v>
      </c>
      <c r="C30" s="18">
        <v>1676734</v>
      </c>
      <c r="D30" s="18">
        <v>1070237</v>
      </c>
      <c r="E30" s="11">
        <v>4372510</v>
      </c>
      <c r="F30" s="11">
        <v>1509400</v>
      </c>
      <c r="G30" s="11">
        <v>1509400</v>
      </c>
      <c r="H30" s="18">
        <v>1509400</v>
      </c>
      <c r="I30" s="11">
        <v>2616603</v>
      </c>
      <c r="J30" s="11">
        <v>2616603</v>
      </c>
      <c r="K30" s="11">
        <v>2616603</v>
      </c>
      <c r="L30" s="18">
        <v>2616603</v>
      </c>
      <c r="M30" s="11">
        <v>39084114</v>
      </c>
      <c r="N30" s="11">
        <v>2061163</v>
      </c>
      <c r="O30" s="11">
        <v>2061162.62</v>
      </c>
      <c r="P30" s="18">
        <v>2061163</v>
      </c>
      <c r="Q30" s="79">
        <v>78446963</v>
      </c>
      <c r="R30" s="79">
        <v>4650568.7</v>
      </c>
      <c r="S30" s="79">
        <v>4650569</v>
      </c>
      <c r="T30" s="18"/>
      <c r="U30" s="79"/>
      <c r="V30" s="79"/>
      <c r="W30" s="79"/>
      <c r="X30" s="18"/>
      <c r="Y30" s="79"/>
      <c r="Z30" s="79"/>
      <c r="AA30" s="79"/>
      <c r="AB30" s="18"/>
      <c r="AC30" s="79"/>
      <c r="AD30" s="79"/>
      <c r="AE30" s="79"/>
    </row>
    <row r="31" spans="1:31">
      <c r="A31" s="9" t="s">
        <v>49</v>
      </c>
      <c r="B31" s="9" t="s">
        <v>97</v>
      </c>
      <c r="C31" s="18">
        <v>2122631</v>
      </c>
      <c r="D31" s="18">
        <v>3302273</v>
      </c>
      <c r="E31" s="11">
        <v>1569713</v>
      </c>
      <c r="F31" s="11">
        <v>2975387</v>
      </c>
      <c r="G31" s="11">
        <v>5177149</v>
      </c>
      <c r="H31" s="18">
        <v>8412045</v>
      </c>
      <c r="I31" s="11">
        <v>4997442</v>
      </c>
      <c r="J31" s="11">
        <v>12524092</v>
      </c>
      <c r="K31" s="11">
        <v>22756362</v>
      </c>
      <c r="L31" s="18">
        <v>36467511</v>
      </c>
      <c r="M31" s="11">
        <v>10355993</v>
      </c>
      <c r="N31" s="11">
        <v>23409591</v>
      </c>
      <c r="O31" s="11">
        <v>41558988.32000003</v>
      </c>
      <c r="P31" s="18">
        <v>76385801</v>
      </c>
      <c r="Q31" s="79">
        <v>35340987</v>
      </c>
      <c r="R31" s="79">
        <v>-5401429.8100001067</v>
      </c>
      <c r="S31" s="79">
        <v>119734401</v>
      </c>
      <c r="T31" s="18"/>
      <c r="U31" s="79"/>
      <c r="V31" s="79"/>
      <c r="W31" s="79"/>
      <c r="X31" s="18"/>
      <c r="Y31" s="116"/>
      <c r="Z31" s="116"/>
      <c r="AA31" s="116"/>
      <c r="AB31" s="18"/>
      <c r="AC31" s="116"/>
      <c r="AD31" s="116"/>
      <c r="AE31" s="116"/>
    </row>
    <row r="32" spans="1:31">
      <c r="A32" s="9" t="s">
        <v>241</v>
      </c>
      <c r="B32" s="9" t="s">
        <v>242</v>
      </c>
      <c r="C32" s="18"/>
      <c r="D32" s="18"/>
      <c r="E32" s="11"/>
      <c r="F32" s="11"/>
      <c r="G32" s="11"/>
      <c r="H32" s="18"/>
      <c r="I32" s="11"/>
      <c r="J32" s="11"/>
      <c r="K32" s="11"/>
      <c r="L32" s="18"/>
      <c r="M32" s="11"/>
      <c r="N32" s="11"/>
      <c r="O32" s="11"/>
      <c r="P32" s="18"/>
      <c r="Q32" s="79"/>
      <c r="R32" s="79"/>
      <c r="S32" s="79"/>
      <c r="T32" s="18"/>
      <c r="U32" s="79"/>
      <c r="V32" s="79"/>
      <c r="W32" s="79"/>
      <c r="X32" s="18"/>
      <c r="Y32" s="116">
        <v>-18636050</v>
      </c>
      <c r="Z32" s="116">
        <v>-18636050</v>
      </c>
      <c r="AA32" s="116">
        <v>-18636050</v>
      </c>
      <c r="AB32" s="18">
        <v>-18636050</v>
      </c>
      <c r="AC32" s="116">
        <v>-18636050</v>
      </c>
      <c r="AD32" s="116">
        <v>-18636050</v>
      </c>
      <c r="AE32" s="116">
        <v>-18636050</v>
      </c>
    </row>
    <row r="33" spans="1:31" s="5" customFormat="1">
      <c r="A33" s="6" t="s">
        <v>50</v>
      </c>
      <c r="B33" s="6" t="s">
        <v>98</v>
      </c>
      <c r="C33" s="55">
        <v>4872965</v>
      </c>
      <c r="D33" s="55">
        <v>5446110</v>
      </c>
      <c r="E33" s="8">
        <v>7027165</v>
      </c>
      <c r="F33" s="8">
        <v>5581070</v>
      </c>
      <c r="G33" s="8">
        <v>7828201</v>
      </c>
      <c r="H33" s="55">
        <v>11689465</v>
      </c>
      <c r="I33" s="8">
        <v>10437109</v>
      </c>
      <c r="J33" s="8">
        <v>18022841</v>
      </c>
      <c r="K33" s="8">
        <v>28314193</v>
      </c>
      <c r="L33" s="55">
        <v>42084424</v>
      </c>
      <c r="M33" s="8">
        <v>52538414</v>
      </c>
      <c r="N33" s="8">
        <v>38583664</v>
      </c>
      <c r="O33" s="8">
        <v>57036837.440000027</v>
      </c>
      <c r="P33" s="55">
        <v>92144636.170000002</v>
      </c>
      <c r="Q33" s="80">
        <v>128394461</v>
      </c>
      <c r="R33" s="80">
        <v>133578178.28999989</v>
      </c>
      <c r="S33" s="80">
        <v>199277081</v>
      </c>
      <c r="T33" s="55">
        <v>238050607.38999999</v>
      </c>
      <c r="U33" s="80">
        <v>302418679</v>
      </c>
      <c r="V33" s="80">
        <v>274431174.6110642</v>
      </c>
      <c r="W33" s="80">
        <v>321211367</v>
      </c>
      <c r="X33" s="55">
        <v>351051347</v>
      </c>
      <c r="Y33" s="117">
        <v>372812593</v>
      </c>
      <c r="Z33" s="117">
        <v>318796028.6867435</v>
      </c>
      <c r="AA33" s="117">
        <v>354370842</v>
      </c>
      <c r="AB33" s="55">
        <v>342465369</v>
      </c>
      <c r="AC33" s="117">
        <v>334923045</v>
      </c>
      <c r="AD33" s="117">
        <v>277992019</v>
      </c>
      <c r="AE33" s="117">
        <v>310544821</v>
      </c>
    </row>
    <row r="34" spans="1:31">
      <c r="A34" s="9" t="s">
        <v>51</v>
      </c>
      <c r="B34" s="9" t="s">
        <v>99</v>
      </c>
      <c r="C34" s="18">
        <v>0</v>
      </c>
      <c r="D34" s="18">
        <v>0</v>
      </c>
      <c r="E34" s="11">
        <v>0</v>
      </c>
      <c r="F34" s="11">
        <v>0</v>
      </c>
      <c r="G34" s="11">
        <v>0</v>
      </c>
      <c r="H34" s="18">
        <v>0</v>
      </c>
      <c r="I34" s="11">
        <v>1782</v>
      </c>
      <c r="J34" s="11">
        <v>3157</v>
      </c>
      <c r="K34" s="11">
        <v>4605</v>
      </c>
      <c r="L34" s="18">
        <v>0</v>
      </c>
      <c r="M34" s="11">
        <v>0</v>
      </c>
      <c r="N34" s="11">
        <v>0</v>
      </c>
      <c r="O34" s="11">
        <v>0</v>
      </c>
      <c r="P34" s="18">
        <v>0</v>
      </c>
      <c r="Q34" s="79">
        <v>0</v>
      </c>
      <c r="R34" s="79">
        <v>0</v>
      </c>
      <c r="S34" s="79">
        <v>0</v>
      </c>
      <c r="T34" s="18">
        <v>0</v>
      </c>
      <c r="U34" s="79">
        <v>0</v>
      </c>
      <c r="V34" s="79">
        <v>0</v>
      </c>
      <c r="W34" s="79">
        <v>0</v>
      </c>
      <c r="X34" s="18">
        <v>0</v>
      </c>
      <c r="Y34" s="116">
        <v>0</v>
      </c>
      <c r="Z34" s="116">
        <v>0</v>
      </c>
      <c r="AA34" s="116">
        <v>0</v>
      </c>
      <c r="AB34" s="18">
        <v>0</v>
      </c>
      <c r="AC34" s="116">
        <v>0</v>
      </c>
      <c r="AD34" s="116">
        <v>0</v>
      </c>
      <c r="AE34" s="116">
        <v>0</v>
      </c>
    </row>
    <row r="35" spans="1:31" s="5" customFormat="1">
      <c r="A35" s="22" t="s">
        <v>52</v>
      </c>
      <c r="B35" s="6" t="s">
        <v>100</v>
      </c>
      <c r="C35" s="55">
        <v>4872965</v>
      </c>
      <c r="D35" s="55">
        <v>5446110</v>
      </c>
      <c r="E35" s="8">
        <v>7027165</v>
      </c>
      <c r="F35" s="8">
        <v>5581070</v>
      </c>
      <c r="G35" s="8">
        <v>7828201</v>
      </c>
      <c r="H35" s="55">
        <v>11689465</v>
      </c>
      <c r="I35" s="8">
        <v>10438891</v>
      </c>
      <c r="J35" s="8">
        <v>18025998</v>
      </c>
      <c r="K35" s="8">
        <v>28318798</v>
      </c>
      <c r="L35" s="55">
        <v>42084424</v>
      </c>
      <c r="M35" s="8">
        <v>52538414</v>
      </c>
      <c r="N35" s="8">
        <v>38583664</v>
      </c>
      <c r="O35" s="8">
        <v>57036837.440000027</v>
      </c>
      <c r="P35" s="55">
        <v>92144636.170000002</v>
      </c>
      <c r="Q35" s="80">
        <v>128394461</v>
      </c>
      <c r="R35" s="80">
        <v>133578178.28999989</v>
      </c>
      <c r="S35" s="80">
        <v>199277081</v>
      </c>
      <c r="T35" s="55">
        <v>238050607.38999999</v>
      </c>
      <c r="U35" s="80">
        <v>302418679</v>
      </c>
      <c r="V35" s="80">
        <v>274431174.6110642</v>
      </c>
      <c r="W35" s="80">
        <v>321211367</v>
      </c>
      <c r="X35" s="55">
        <v>351051347</v>
      </c>
      <c r="Y35" s="117">
        <v>372812593</v>
      </c>
      <c r="Z35" s="117">
        <v>318796028.6867435</v>
      </c>
      <c r="AA35" s="117">
        <v>354370842</v>
      </c>
      <c r="AB35" s="55">
        <v>342465369</v>
      </c>
      <c r="AC35" s="117">
        <v>334923045</v>
      </c>
      <c r="AD35" s="117">
        <v>277992019</v>
      </c>
      <c r="AE35" s="117">
        <v>310544821</v>
      </c>
    </row>
    <row r="36" spans="1:31" s="62" customFormat="1">
      <c r="A36" s="57" t="s">
        <v>53</v>
      </c>
      <c r="B36" s="57" t="s">
        <v>101</v>
      </c>
      <c r="C36" s="60"/>
      <c r="D36" s="60"/>
      <c r="E36" s="57"/>
      <c r="F36" s="57"/>
      <c r="G36" s="57"/>
      <c r="H36" s="60"/>
      <c r="I36" s="57"/>
      <c r="J36" s="57"/>
      <c r="K36" s="57"/>
      <c r="L36" s="60"/>
      <c r="M36" s="57"/>
      <c r="N36" s="57"/>
      <c r="O36" s="57"/>
      <c r="P36" s="60"/>
      <c r="Q36" s="81"/>
      <c r="R36" s="81"/>
      <c r="S36" s="81"/>
      <c r="T36" s="60"/>
      <c r="U36" s="81"/>
      <c r="V36" s="81"/>
      <c r="W36" s="81"/>
      <c r="X36" s="60"/>
      <c r="Y36" s="115"/>
      <c r="Z36" s="115"/>
      <c r="AA36" s="115"/>
      <c r="AB36" s="60"/>
      <c r="AC36" s="115"/>
      <c r="AD36" s="115"/>
      <c r="AE36" s="115"/>
    </row>
    <row r="37" spans="1:31" s="62" customFormat="1">
      <c r="A37" s="9" t="s">
        <v>198</v>
      </c>
      <c r="B37" s="9" t="s">
        <v>199</v>
      </c>
      <c r="C37" s="18">
        <v>0</v>
      </c>
      <c r="D37" s="18">
        <v>0</v>
      </c>
      <c r="E37" s="11">
        <v>0</v>
      </c>
      <c r="F37" s="11">
        <v>0</v>
      </c>
      <c r="G37" s="11">
        <v>0</v>
      </c>
      <c r="H37" s="18">
        <v>0</v>
      </c>
      <c r="I37" s="11">
        <v>0</v>
      </c>
      <c r="J37" s="11">
        <v>0</v>
      </c>
      <c r="K37" s="11">
        <v>0</v>
      </c>
      <c r="L37" s="18">
        <v>0</v>
      </c>
      <c r="M37" s="11">
        <v>0</v>
      </c>
      <c r="N37" s="11">
        <v>0</v>
      </c>
      <c r="O37" s="11">
        <v>0</v>
      </c>
      <c r="P37" s="18">
        <v>0</v>
      </c>
      <c r="Q37" s="79">
        <v>5510862</v>
      </c>
      <c r="R37" s="79">
        <v>5251594</v>
      </c>
      <c r="S37" s="79">
        <v>7295940</v>
      </c>
      <c r="T37" s="18">
        <v>6994026.5550771505</v>
      </c>
      <c r="U37" s="79">
        <v>6588073</v>
      </c>
      <c r="V37" s="79">
        <v>5868866.8300000001</v>
      </c>
      <c r="W37" s="79">
        <v>7039560.1561531797</v>
      </c>
      <c r="X37" s="18">
        <v>8991251</v>
      </c>
      <c r="Y37" s="79">
        <v>7009503</v>
      </c>
      <c r="Z37" s="79">
        <v>7246758</v>
      </c>
      <c r="AA37" s="79">
        <v>6509228</v>
      </c>
      <c r="AB37" s="18">
        <v>5412072</v>
      </c>
      <c r="AC37" s="79">
        <v>4536880</v>
      </c>
      <c r="AD37" s="79">
        <v>3356569</v>
      </c>
      <c r="AE37" s="79">
        <v>2620619</v>
      </c>
    </row>
    <row r="38" spans="1:31">
      <c r="A38" s="9" t="s">
        <v>54</v>
      </c>
      <c r="B38" s="9" t="s">
        <v>102</v>
      </c>
      <c r="C38" s="18">
        <v>248033</v>
      </c>
      <c r="D38" s="18">
        <v>318297</v>
      </c>
      <c r="E38" s="11">
        <v>318297</v>
      </c>
      <c r="F38" s="11">
        <v>270122</v>
      </c>
      <c r="G38" s="11">
        <v>271654</v>
      </c>
      <c r="H38" s="18">
        <v>285848</v>
      </c>
      <c r="I38" s="11">
        <v>394296</v>
      </c>
      <c r="J38" s="11">
        <v>507053</v>
      </c>
      <c r="K38" s="11">
        <v>425339</v>
      </c>
      <c r="L38" s="18">
        <v>359388</v>
      </c>
      <c r="M38" s="11">
        <v>500240</v>
      </c>
      <c r="N38" s="11">
        <v>587326</v>
      </c>
      <c r="O38" s="11">
        <v>750665</v>
      </c>
      <c r="P38" s="18">
        <v>537405</v>
      </c>
      <c r="Q38" s="79">
        <v>812193</v>
      </c>
      <c r="R38" s="79">
        <v>615771.71</v>
      </c>
      <c r="S38" s="79">
        <v>845028</v>
      </c>
      <c r="T38" s="18">
        <v>443394.1</v>
      </c>
      <c r="U38" s="79">
        <v>778223</v>
      </c>
      <c r="V38" s="79">
        <v>661939.21</v>
      </c>
      <c r="W38" s="79">
        <v>1957654.75</v>
      </c>
      <c r="X38" s="18">
        <v>4993184</v>
      </c>
      <c r="Y38" s="79">
        <v>6999856</v>
      </c>
      <c r="Z38" s="79">
        <v>7226626</v>
      </c>
      <c r="AA38" s="79">
        <v>7440918</v>
      </c>
      <c r="AB38" s="18">
        <v>5367763</v>
      </c>
      <c r="AC38" s="79">
        <v>1122999</v>
      </c>
      <c r="AD38" s="79">
        <v>1501742</v>
      </c>
      <c r="AE38" s="79">
        <v>1394267</v>
      </c>
    </row>
    <row r="39" spans="1:31">
      <c r="A39" s="9" t="s">
        <v>237</v>
      </c>
      <c r="B39" s="9" t="s">
        <v>282</v>
      </c>
      <c r="C39" s="18"/>
      <c r="D39" s="18"/>
      <c r="E39" s="11"/>
      <c r="F39" s="11"/>
      <c r="G39" s="11"/>
      <c r="H39" s="18"/>
      <c r="I39" s="11"/>
      <c r="J39" s="11"/>
      <c r="K39" s="11"/>
      <c r="L39" s="18"/>
      <c r="M39" s="11"/>
      <c r="N39" s="11"/>
      <c r="O39" s="11"/>
      <c r="P39" s="18"/>
      <c r="Q39" s="79"/>
      <c r="R39" s="79"/>
      <c r="S39" s="79"/>
      <c r="T39" s="18"/>
      <c r="U39" s="79"/>
      <c r="V39" s="79"/>
      <c r="W39" s="79"/>
      <c r="X39" s="18">
        <v>2588247</v>
      </c>
      <c r="Y39" s="79">
        <v>2601014</v>
      </c>
      <c r="Z39" s="79">
        <v>2532666</v>
      </c>
      <c r="AA39" s="79">
        <v>2355456</v>
      </c>
      <c r="AB39" s="18">
        <v>2983161</v>
      </c>
      <c r="AC39" s="79">
        <v>2034370</v>
      </c>
      <c r="AD39" s="79">
        <v>2562680</v>
      </c>
      <c r="AE39" s="79">
        <v>3002143</v>
      </c>
    </row>
    <row r="40" spans="1:31">
      <c r="A40" s="9" t="s">
        <v>233</v>
      </c>
      <c r="B40" s="9" t="s">
        <v>281</v>
      </c>
      <c r="C40" s="18"/>
      <c r="D40" s="18"/>
      <c r="E40" s="11"/>
      <c r="F40" s="11"/>
      <c r="G40" s="11"/>
      <c r="H40" s="18"/>
      <c r="I40" s="11"/>
      <c r="J40" s="11"/>
      <c r="K40" s="11"/>
      <c r="L40" s="18"/>
      <c r="M40" s="11"/>
      <c r="N40" s="11"/>
      <c r="O40" s="11"/>
      <c r="P40" s="18"/>
      <c r="Q40" s="79"/>
      <c r="R40" s="79"/>
      <c r="S40" s="79"/>
      <c r="T40" s="18"/>
      <c r="U40" s="79"/>
      <c r="V40" s="79"/>
      <c r="W40" s="79">
        <v>45403153</v>
      </c>
      <c r="X40" s="18">
        <v>48420530</v>
      </c>
      <c r="Y40" s="79">
        <v>46845487</v>
      </c>
      <c r="Z40" s="79">
        <v>41238697</v>
      </c>
      <c r="AA40" s="79">
        <v>44278383</v>
      </c>
      <c r="AB40" s="18">
        <v>54457996</v>
      </c>
      <c r="AC40" s="79">
        <v>40292136</v>
      </c>
      <c r="AD40" s="79">
        <v>39238146</v>
      </c>
      <c r="AE40" s="79">
        <v>41848711</v>
      </c>
    </row>
    <row r="41" spans="1:31" s="5" customFormat="1">
      <c r="A41" s="6" t="s">
        <v>55</v>
      </c>
      <c r="B41" s="6" t="s">
        <v>103</v>
      </c>
      <c r="C41" s="55">
        <v>248033</v>
      </c>
      <c r="D41" s="55">
        <v>318297</v>
      </c>
      <c r="E41" s="8">
        <v>318297</v>
      </c>
      <c r="F41" s="8">
        <v>270122</v>
      </c>
      <c r="G41" s="8">
        <v>271654</v>
      </c>
      <c r="H41" s="55">
        <v>285848</v>
      </c>
      <c r="I41" s="8">
        <v>394296</v>
      </c>
      <c r="J41" s="8">
        <v>507053</v>
      </c>
      <c r="K41" s="8">
        <v>425339</v>
      </c>
      <c r="L41" s="55">
        <v>359388</v>
      </c>
      <c r="M41" s="8">
        <v>500240</v>
      </c>
      <c r="N41" s="8">
        <v>587326</v>
      </c>
      <c r="O41" s="8">
        <v>750665</v>
      </c>
      <c r="P41" s="55">
        <v>537405</v>
      </c>
      <c r="Q41" s="80">
        <v>6323055</v>
      </c>
      <c r="R41" s="80">
        <v>5867365.71</v>
      </c>
      <c r="S41" s="80">
        <v>8140968</v>
      </c>
      <c r="T41" s="55">
        <v>7437420.6550771501</v>
      </c>
      <c r="U41" s="80">
        <v>7366296</v>
      </c>
      <c r="V41" s="80">
        <v>6530806.04</v>
      </c>
      <c r="W41" s="80">
        <v>54400368</v>
      </c>
      <c r="X41" s="55">
        <v>64993212</v>
      </c>
      <c r="Y41" s="120">
        <f>SUM(Y37:Y40)</f>
        <v>63455860</v>
      </c>
      <c r="Z41" s="120">
        <v>58244747</v>
      </c>
      <c r="AA41" s="120">
        <v>60583985</v>
      </c>
      <c r="AB41" s="55">
        <v>68220992</v>
      </c>
      <c r="AC41" s="120">
        <v>47986385</v>
      </c>
      <c r="AD41" s="120">
        <v>46659137</v>
      </c>
      <c r="AE41" s="120">
        <v>48865740</v>
      </c>
    </row>
    <row r="42" spans="1:31" s="62" customFormat="1">
      <c r="A42" s="57" t="s">
        <v>56</v>
      </c>
      <c r="B42" s="57" t="s">
        <v>104</v>
      </c>
      <c r="C42" s="60"/>
      <c r="D42" s="60"/>
      <c r="E42" s="57"/>
      <c r="F42" s="57"/>
      <c r="G42" s="57"/>
      <c r="H42" s="60"/>
      <c r="I42" s="57"/>
      <c r="J42" s="57"/>
      <c r="K42" s="57"/>
      <c r="L42" s="60"/>
      <c r="M42" s="57"/>
      <c r="N42" s="57"/>
      <c r="O42" s="57"/>
      <c r="P42" s="60"/>
      <c r="Q42" s="81"/>
      <c r="R42" s="81"/>
      <c r="S42" s="81"/>
      <c r="T42" s="60"/>
      <c r="U42" s="81"/>
      <c r="V42" s="81"/>
      <c r="W42" s="81"/>
      <c r="X42" s="60"/>
      <c r="Y42" s="115"/>
      <c r="Z42" s="115"/>
      <c r="AA42" s="115"/>
      <c r="AB42" s="60"/>
      <c r="AC42" s="115"/>
      <c r="AD42" s="115"/>
      <c r="AE42" s="115"/>
    </row>
    <row r="43" spans="1:31">
      <c r="A43" s="9" t="s">
        <v>57</v>
      </c>
      <c r="B43" s="9" t="s">
        <v>105</v>
      </c>
      <c r="C43" s="18">
        <v>1746558</v>
      </c>
      <c r="D43" s="18">
        <v>600742</v>
      </c>
      <c r="E43" s="11">
        <v>479530</v>
      </c>
      <c r="F43" s="11">
        <v>496922</v>
      </c>
      <c r="G43" s="11">
        <v>723016</v>
      </c>
      <c r="H43" s="18">
        <v>963940</v>
      </c>
      <c r="I43" s="11">
        <v>1506459</v>
      </c>
      <c r="J43" s="11">
        <v>2701117</v>
      </c>
      <c r="K43" s="11">
        <v>4712533</v>
      </c>
      <c r="L43" s="18">
        <v>2735833</v>
      </c>
      <c r="M43" s="11">
        <v>9949446</v>
      </c>
      <c r="N43" s="11">
        <v>7195622</v>
      </c>
      <c r="O43" s="11">
        <v>8570320</v>
      </c>
      <c r="P43" s="18">
        <v>4633152</v>
      </c>
      <c r="Q43" s="79">
        <v>10062843</v>
      </c>
      <c r="R43" s="79">
        <v>23284804.540000003</v>
      </c>
      <c r="S43" s="79">
        <v>20941387</v>
      </c>
      <c r="T43" s="18">
        <v>12392028.85</v>
      </c>
      <c r="U43" s="79">
        <v>21976336</v>
      </c>
      <c r="V43" s="79">
        <v>20524616.1240956</v>
      </c>
      <c r="W43" s="79">
        <v>19362930</v>
      </c>
      <c r="X43" s="18">
        <v>6844591</v>
      </c>
      <c r="Y43" s="116">
        <v>18746014</v>
      </c>
      <c r="Z43" s="116">
        <v>22233948</v>
      </c>
      <c r="AA43" s="116">
        <v>20209021</v>
      </c>
      <c r="AB43" s="18">
        <v>13135328</v>
      </c>
      <c r="AC43" s="116">
        <v>21289813</v>
      </c>
      <c r="AD43" s="116">
        <v>12855575</v>
      </c>
      <c r="AE43" s="116">
        <v>13500988</v>
      </c>
    </row>
    <row r="44" spans="1:31">
      <c r="A44" s="9" t="s">
        <v>58</v>
      </c>
      <c r="B44" s="9" t="s">
        <v>106</v>
      </c>
      <c r="C44" s="18">
        <v>149828</v>
      </c>
      <c r="D44" s="18">
        <v>141402</v>
      </c>
      <c r="E44" s="11">
        <v>196235</v>
      </c>
      <c r="F44" s="11">
        <v>329850</v>
      </c>
      <c r="G44" s="11">
        <v>572549</v>
      </c>
      <c r="H44" s="18">
        <v>1072627</v>
      </c>
      <c r="I44" s="11">
        <v>943242</v>
      </c>
      <c r="J44" s="11">
        <v>2404165</v>
      </c>
      <c r="K44" s="11">
        <v>4701728</v>
      </c>
      <c r="L44" s="18">
        <v>7722652</v>
      </c>
      <c r="M44" s="11">
        <v>9528773</v>
      </c>
      <c r="N44" s="11">
        <v>4265473</v>
      </c>
      <c r="O44" s="11">
        <v>7698212</v>
      </c>
      <c r="P44" s="18">
        <v>6135688</v>
      </c>
      <c r="Q44" s="79">
        <v>8019691</v>
      </c>
      <c r="R44" s="79">
        <v>3359158.33</v>
      </c>
      <c r="S44" s="79">
        <v>7966944</v>
      </c>
      <c r="T44" s="18">
        <v>12764644.030000001</v>
      </c>
      <c r="U44" s="79">
        <v>4924067</v>
      </c>
      <c r="V44" s="79">
        <v>6983088.1699999981</v>
      </c>
      <c r="W44" s="79">
        <v>10653984</v>
      </c>
      <c r="X44" s="18">
        <v>18766559</v>
      </c>
      <c r="Y44" s="116">
        <v>18465776</v>
      </c>
      <c r="Z44" s="116">
        <v>9278550</v>
      </c>
      <c r="AA44" s="116">
        <v>8659032</v>
      </c>
      <c r="AB44" s="18">
        <v>0</v>
      </c>
      <c r="AC44" s="116">
        <v>0</v>
      </c>
      <c r="AD44" s="116">
        <v>0</v>
      </c>
      <c r="AE44" s="116">
        <v>0</v>
      </c>
    </row>
    <row r="45" spans="1:31">
      <c r="A45" s="9" t="s">
        <v>263</v>
      </c>
      <c r="B45" s="9" t="s">
        <v>264</v>
      </c>
      <c r="C45" s="18"/>
      <c r="D45" s="18"/>
      <c r="E45" s="11"/>
      <c r="F45" s="11"/>
      <c r="G45" s="11"/>
      <c r="H45" s="18"/>
      <c r="I45" s="11"/>
      <c r="J45" s="11"/>
      <c r="K45" s="11"/>
      <c r="L45" s="18"/>
      <c r="M45" s="11"/>
      <c r="N45" s="11"/>
      <c r="O45" s="11"/>
      <c r="P45" s="18"/>
      <c r="Q45" s="79"/>
      <c r="R45" s="79"/>
      <c r="S45" s="79"/>
      <c r="T45" s="18"/>
      <c r="U45" s="79"/>
      <c r="V45" s="79"/>
      <c r="W45" s="79"/>
      <c r="X45" s="18"/>
      <c r="Y45" s="116"/>
      <c r="Z45" s="116"/>
      <c r="AA45" s="116"/>
      <c r="AB45" s="18">
        <v>10894769</v>
      </c>
      <c r="AC45" s="116">
        <v>10894769</v>
      </c>
      <c r="AD45" s="116">
        <v>23435773</v>
      </c>
      <c r="AE45" s="116">
        <v>23435773</v>
      </c>
    </row>
    <row r="46" spans="1:31">
      <c r="A46" s="9" t="s">
        <v>59</v>
      </c>
      <c r="B46" s="9" t="s">
        <v>107</v>
      </c>
      <c r="C46" s="18">
        <v>308389</v>
      </c>
      <c r="D46" s="18">
        <v>320854</v>
      </c>
      <c r="E46" s="11">
        <v>364157</v>
      </c>
      <c r="F46" s="11">
        <v>1743146</v>
      </c>
      <c r="G46" s="11">
        <v>382561</v>
      </c>
      <c r="H46" s="18">
        <v>449765</v>
      </c>
      <c r="I46" s="11">
        <v>6718876</v>
      </c>
      <c r="J46" s="11">
        <v>1498949</v>
      </c>
      <c r="K46" s="11">
        <v>488419</v>
      </c>
      <c r="L46" s="18">
        <v>167920</v>
      </c>
      <c r="M46" s="11">
        <v>199044</v>
      </c>
      <c r="N46" s="11">
        <v>238884</v>
      </c>
      <c r="O46" s="11">
        <v>261652</v>
      </c>
      <c r="P46" s="18">
        <v>337080</v>
      </c>
      <c r="Q46" s="79">
        <v>409827</v>
      </c>
      <c r="R46" s="79">
        <v>558724.10999999987</v>
      </c>
      <c r="S46" s="79">
        <v>952449</v>
      </c>
      <c r="T46" s="18">
        <v>635806</v>
      </c>
      <c r="U46" s="79">
        <v>664935</v>
      </c>
      <c r="V46" s="79">
        <v>73459248.110000014</v>
      </c>
      <c r="W46" s="79">
        <v>5919731</v>
      </c>
      <c r="X46" s="18">
        <v>2463393</v>
      </c>
      <c r="Y46" s="116">
        <v>2976043</v>
      </c>
      <c r="Z46" s="116">
        <v>9823683</v>
      </c>
      <c r="AA46" s="116">
        <v>9946705</v>
      </c>
      <c r="AB46" s="18">
        <v>6648175</v>
      </c>
      <c r="AC46" s="116">
        <v>22404244</v>
      </c>
      <c r="AD46" s="116">
        <v>17275082</v>
      </c>
      <c r="AE46" s="116">
        <v>18083149</v>
      </c>
    </row>
    <row r="47" spans="1:31">
      <c r="A47" s="9" t="s">
        <v>198</v>
      </c>
      <c r="B47" s="9" t="s">
        <v>199</v>
      </c>
      <c r="C47" s="18">
        <v>0</v>
      </c>
      <c r="D47" s="18">
        <v>0</v>
      </c>
      <c r="E47" s="11">
        <v>0</v>
      </c>
      <c r="F47" s="11">
        <v>0</v>
      </c>
      <c r="G47" s="11">
        <v>0</v>
      </c>
      <c r="H47" s="18">
        <v>0</v>
      </c>
      <c r="I47" s="11">
        <v>0</v>
      </c>
      <c r="J47" s="11">
        <v>0</v>
      </c>
      <c r="K47" s="11">
        <v>0</v>
      </c>
      <c r="L47" s="18">
        <v>0</v>
      </c>
      <c r="M47" s="11">
        <v>0</v>
      </c>
      <c r="N47" s="11">
        <v>0</v>
      </c>
      <c r="O47" s="11">
        <v>0</v>
      </c>
      <c r="P47" s="18">
        <v>0</v>
      </c>
      <c r="Q47" s="79">
        <v>616393</v>
      </c>
      <c r="R47" s="79">
        <v>610471.29999999981</v>
      </c>
      <c r="S47" s="79">
        <v>544072</v>
      </c>
      <c r="T47" s="18">
        <v>1192551.3849228499</v>
      </c>
      <c r="U47" s="79">
        <v>1451945</v>
      </c>
      <c r="V47" s="79">
        <v>1709734.83</v>
      </c>
      <c r="W47" s="79">
        <v>1703972</v>
      </c>
      <c r="X47" s="18">
        <v>3684538</v>
      </c>
      <c r="Y47" s="116">
        <v>4952382</v>
      </c>
      <c r="Z47" s="116">
        <v>3833223</v>
      </c>
      <c r="AA47" s="116">
        <v>4018408</v>
      </c>
      <c r="AB47" s="18">
        <v>3807223</v>
      </c>
      <c r="AC47" s="116">
        <v>3735186</v>
      </c>
      <c r="AD47" s="116">
        <v>3582754</v>
      </c>
      <c r="AE47" s="116">
        <v>3297450</v>
      </c>
    </row>
    <row r="48" spans="1:31">
      <c r="A48" s="9" t="s">
        <v>60</v>
      </c>
      <c r="B48" s="9" t="s">
        <v>108</v>
      </c>
      <c r="C48" s="18">
        <v>64176</v>
      </c>
      <c r="D48" s="18">
        <v>75437</v>
      </c>
      <c r="E48" s="11">
        <v>75437</v>
      </c>
      <c r="F48" s="11">
        <v>93027</v>
      </c>
      <c r="G48" s="11">
        <v>101822</v>
      </c>
      <c r="H48" s="18">
        <v>110617</v>
      </c>
      <c r="I48" s="11">
        <v>120972</v>
      </c>
      <c r="J48" s="11">
        <v>175933</v>
      </c>
      <c r="K48" s="11">
        <v>129290</v>
      </c>
      <c r="L48" s="18">
        <v>176602</v>
      </c>
      <c r="M48" s="11">
        <v>212007</v>
      </c>
      <c r="N48" s="11">
        <v>170027</v>
      </c>
      <c r="O48" s="11">
        <v>209983</v>
      </c>
      <c r="P48" s="18">
        <v>254054</v>
      </c>
      <c r="Q48" s="79">
        <v>438672</v>
      </c>
      <c r="R48" s="79">
        <v>494439.95</v>
      </c>
      <c r="S48" s="79">
        <v>497411</v>
      </c>
      <c r="T48" s="18"/>
      <c r="U48" s="79">
        <v>3047111</v>
      </c>
      <c r="V48" s="79">
        <v>4132761.1100000003</v>
      </c>
      <c r="W48" s="79">
        <v>5150430</v>
      </c>
      <c r="X48" s="18">
        <v>7234618</v>
      </c>
      <c r="Y48" s="116">
        <v>5826551</v>
      </c>
      <c r="Z48" s="116">
        <v>4909946</v>
      </c>
      <c r="AA48" s="116">
        <v>6015609</v>
      </c>
      <c r="AB48" s="18">
        <v>6792982</v>
      </c>
      <c r="AC48" s="116">
        <v>7091377</v>
      </c>
      <c r="AD48" s="116">
        <v>7608173</v>
      </c>
      <c r="AE48" s="116">
        <v>7777381</v>
      </c>
    </row>
    <row r="49" spans="1:31">
      <c r="A49" s="9" t="s">
        <v>149</v>
      </c>
      <c r="B49" s="9" t="s">
        <v>150</v>
      </c>
      <c r="C49" s="18">
        <v>0</v>
      </c>
      <c r="D49" s="18">
        <v>0</v>
      </c>
      <c r="E49" s="11">
        <v>0</v>
      </c>
      <c r="F49" s="11">
        <v>0</v>
      </c>
      <c r="G49" s="11">
        <v>0</v>
      </c>
      <c r="H49" s="18">
        <v>0</v>
      </c>
      <c r="I49" s="11">
        <v>0</v>
      </c>
      <c r="J49" s="11">
        <v>0</v>
      </c>
      <c r="K49" s="11">
        <v>0</v>
      </c>
      <c r="L49" s="18">
        <v>1220739</v>
      </c>
      <c r="M49" s="11">
        <v>1204195</v>
      </c>
      <c r="N49" s="11">
        <v>1252287</v>
      </c>
      <c r="O49" s="11">
        <v>1668880</v>
      </c>
      <c r="P49" s="18">
        <v>2003515</v>
      </c>
      <c r="Q49" s="79">
        <v>1907946</v>
      </c>
      <c r="R49" s="79">
        <v>2601755</v>
      </c>
      <c r="S49" s="79">
        <v>3177044</v>
      </c>
      <c r="T49" s="18">
        <v>49717844</v>
      </c>
      <c r="U49" s="79">
        <v>44800018</v>
      </c>
      <c r="V49" s="79">
        <v>34891648</v>
      </c>
      <c r="W49" s="79">
        <v>44646573</v>
      </c>
      <c r="X49" s="18">
        <v>65241865</v>
      </c>
      <c r="Y49" s="116">
        <v>57458566</v>
      </c>
      <c r="Z49" s="116">
        <v>56766741</v>
      </c>
      <c r="AA49" s="116">
        <v>61339514</v>
      </c>
      <c r="AB49" s="18">
        <v>68743047</v>
      </c>
      <c r="AC49" s="116">
        <v>74881869</v>
      </c>
      <c r="AD49" s="116">
        <v>71105071</v>
      </c>
      <c r="AE49" s="116">
        <v>75992237</v>
      </c>
    </row>
    <row r="50" spans="1:31" s="5" customFormat="1">
      <c r="A50" s="6" t="s">
        <v>61</v>
      </c>
      <c r="B50" s="6" t="s">
        <v>109</v>
      </c>
      <c r="C50" s="55">
        <v>2269491</v>
      </c>
      <c r="D50" s="55">
        <v>1138435</v>
      </c>
      <c r="E50" s="8">
        <v>1115359</v>
      </c>
      <c r="F50" s="8">
        <v>2662945</v>
      </c>
      <c r="G50" s="8">
        <v>1779948</v>
      </c>
      <c r="H50" s="55">
        <v>2596949</v>
      </c>
      <c r="I50" s="8">
        <v>9289549</v>
      </c>
      <c r="J50" s="8">
        <v>6780164</v>
      </c>
      <c r="K50" s="8">
        <v>10031970</v>
      </c>
      <c r="L50" s="55">
        <v>12023746</v>
      </c>
      <c r="M50" s="8">
        <v>21093465</v>
      </c>
      <c r="N50" s="8">
        <v>13122293</v>
      </c>
      <c r="O50" s="8">
        <v>18409047</v>
      </c>
      <c r="P50" s="55">
        <v>13363489</v>
      </c>
      <c r="Q50" s="80">
        <v>21455372</v>
      </c>
      <c r="R50" s="80">
        <v>30909353.230000004</v>
      </c>
      <c r="S50" s="80">
        <v>34079307</v>
      </c>
      <c r="T50" s="55">
        <v>78195558.674922854</v>
      </c>
      <c r="U50" s="80">
        <v>76864412</v>
      </c>
      <c r="V50" s="80">
        <v>141701096.34409559</v>
      </c>
      <c r="W50" s="80">
        <v>87437620</v>
      </c>
      <c r="X50" s="55">
        <v>104235564</v>
      </c>
      <c r="Y50" s="117">
        <v>108425333</v>
      </c>
      <c r="Z50" s="117">
        <v>106846091</v>
      </c>
      <c r="AA50" s="117">
        <v>110188289</v>
      </c>
      <c r="AB50" s="55">
        <v>110021524</v>
      </c>
      <c r="AC50" s="117">
        <v>140297258</v>
      </c>
      <c r="AD50" s="117">
        <v>135862428</v>
      </c>
      <c r="AE50" s="117">
        <v>142086978</v>
      </c>
    </row>
    <row r="51" spans="1:31" s="5" customFormat="1">
      <c r="A51" s="6" t="s">
        <v>62</v>
      </c>
      <c r="B51" s="6" t="s">
        <v>111</v>
      </c>
      <c r="C51" s="55">
        <v>2517524</v>
      </c>
      <c r="D51" s="55">
        <v>1456732</v>
      </c>
      <c r="E51" s="8">
        <v>1433656</v>
      </c>
      <c r="F51" s="8">
        <v>2933067</v>
      </c>
      <c r="G51" s="8">
        <v>2051602</v>
      </c>
      <c r="H51" s="55">
        <v>2882797</v>
      </c>
      <c r="I51" s="8">
        <v>9683845</v>
      </c>
      <c r="J51" s="8">
        <v>7287217</v>
      </c>
      <c r="K51" s="8">
        <v>10457309</v>
      </c>
      <c r="L51" s="55">
        <v>12383134</v>
      </c>
      <c r="M51" s="8">
        <v>21593705</v>
      </c>
      <c r="N51" s="8">
        <v>13709619</v>
      </c>
      <c r="O51" s="8">
        <v>19159712</v>
      </c>
      <c r="P51" s="55">
        <v>13900894</v>
      </c>
      <c r="Q51" s="80">
        <v>27778427</v>
      </c>
      <c r="R51" s="80">
        <f>R50+R41</f>
        <v>36776718.940000005</v>
      </c>
      <c r="S51" s="80">
        <v>42220275</v>
      </c>
      <c r="T51" s="55">
        <v>85632980</v>
      </c>
      <c r="U51" s="80">
        <v>84230708</v>
      </c>
      <c r="V51" s="80">
        <v>148231902.38409558</v>
      </c>
      <c r="W51" s="80">
        <v>141837988</v>
      </c>
      <c r="X51" s="55">
        <v>169228776</v>
      </c>
      <c r="Y51" s="117">
        <v>171881192</v>
      </c>
      <c r="Z51" s="117">
        <v>165090838</v>
      </c>
      <c r="AA51" s="117">
        <v>170772274</v>
      </c>
      <c r="AB51" s="55">
        <v>178242516</v>
      </c>
      <c r="AC51" s="117">
        <v>188283643</v>
      </c>
      <c r="AD51" s="117">
        <v>182521565</v>
      </c>
      <c r="AE51" s="117">
        <v>190952718</v>
      </c>
    </row>
    <row r="52" spans="1:31" s="5" customFormat="1">
      <c r="A52" s="29" t="s">
        <v>63</v>
      </c>
      <c r="B52" s="29" t="s">
        <v>110</v>
      </c>
      <c r="C52" s="56">
        <v>7390489</v>
      </c>
      <c r="D52" s="56">
        <v>6902842</v>
      </c>
      <c r="E52" s="32">
        <v>8460821</v>
      </c>
      <c r="F52" s="32">
        <v>8514137</v>
      </c>
      <c r="G52" s="32">
        <v>9879803</v>
      </c>
      <c r="H52" s="56">
        <v>14572262</v>
      </c>
      <c r="I52" s="32">
        <v>20122736</v>
      </c>
      <c r="J52" s="32">
        <v>25313215</v>
      </c>
      <c r="K52" s="32">
        <v>38776107</v>
      </c>
      <c r="L52" s="56">
        <v>54467558</v>
      </c>
      <c r="M52" s="32">
        <v>74132119</v>
      </c>
      <c r="N52" s="32">
        <v>52293283</v>
      </c>
      <c r="O52" s="32">
        <v>76196549.440000027</v>
      </c>
      <c r="P52" s="56">
        <v>106045530.17</v>
      </c>
      <c r="Q52" s="83">
        <v>156172888</v>
      </c>
      <c r="R52" s="83">
        <f>R51+R35</f>
        <v>170354897.2299999</v>
      </c>
      <c r="S52" s="83">
        <v>241497356</v>
      </c>
      <c r="T52" s="56">
        <v>323683586.72000003</v>
      </c>
      <c r="U52" s="83">
        <v>386649387</v>
      </c>
      <c r="V52" s="83">
        <v>422663076.99515975</v>
      </c>
      <c r="W52" s="83">
        <v>463049355</v>
      </c>
      <c r="X52" s="56">
        <v>520280123</v>
      </c>
      <c r="Y52" s="119">
        <v>544693785</v>
      </c>
      <c r="Z52" s="119">
        <v>483886867</v>
      </c>
      <c r="AA52" s="119">
        <v>525143116</v>
      </c>
      <c r="AB52" s="56">
        <v>520707885</v>
      </c>
      <c r="AC52" s="119">
        <v>523206687</v>
      </c>
      <c r="AD52" s="119">
        <v>460513584</v>
      </c>
      <c r="AE52" s="119">
        <v>501497539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0"/>
  <sheetViews>
    <sheetView showGridLines="0" zoomScaleNormal="100" workbookViewId="0">
      <pane xSplit="1" ySplit="1" topLeftCell="C2" activePane="bottomRight" state="frozen"/>
      <selection activeCell="K23" sqref="K23"/>
      <selection pane="topRight" activeCell="K23" sqref="K23"/>
      <selection pane="bottomLeft" activeCell="K23" sqref="K23"/>
      <selection pane="bottomRight" activeCell="AL6" sqref="AL6"/>
    </sheetView>
  </sheetViews>
  <sheetFormatPr defaultColWidth="9.1796875" defaultRowHeight="14.5" outlineLevelCol="1"/>
  <cols>
    <col min="1" max="1" width="41.81640625" style="4" bestFit="1" customWidth="1"/>
    <col min="2" max="2" width="38.453125" style="4" bestFit="1" customWidth="1"/>
    <col min="3" max="4" width="10.7265625" style="4" customWidth="1"/>
    <col min="5" max="8" width="10.7265625" style="4" hidden="1" customWidth="1" outlineLevel="1"/>
    <col min="9" max="9" width="10.7265625" style="4" customWidth="1" collapsed="1"/>
    <col min="10" max="13" width="10.7265625" style="4" hidden="1" customWidth="1" outlineLevel="1"/>
    <col min="14" max="14" width="11.453125" style="4" customWidth="1" collapsed="1"/>
    <col min="15" max="17" width="9.1796875" style="4" hidden="1" customWidth="1" outlineLevel="1"/>
    <col min="18" max="18" width="10.453125" style="4" hidden="1" customWidth="1" outlineLevel="1"/>
    <col min="19" max="19" width="9.81640625" style="4" bestFit="1" customWidth="1" collapsed="1"/>
    <col min="20" max="21" width="10.453125" style="4" hidden="1" customWidth="1" outlineLevel="1"/>
    <col min="22" max="22" width="9.1796875" style="4" hidden="1" customWidth="1" outlineLevel="1"/>
    <col min="23" max="23" width="10.453125" style="4" hidden="1" customWidth="1" outlineLevel="1"/>
    <col min="24" max="24" width="11.81640625" style="100" bestFit="1" customWidth="1" collapsed="1"/>
    <col min="25" max="28" width="10.453125" style="4" hidden="1" customWidth="1" outlineLevel="1"/>
    <col min="29" max="29" width="11.81640625" style="100" bestFit="1" customWidth="1" collapsed="1"/>
    <col min="30" max="30" width="9.26953125" style="100" hidden="1" customWidth="1" outlineLevel="1"/>
    <col min="31" max="33" width="9.26953125" style="4" hidden="1" customWidth="1" outlineLevel="1"/>
    <col min="34" max="34" width="9.81640625" style="4" bestFit="1" customWidth="1" collapsed="1"/>
    <col min="35" max="35" width="9.26953125" style="124" bestFit="1" customWidth="1" outlineLevel="1"/>
    <col min="36" max="37" width="9.26953125" style="4" customWidth="1" outlineLevel="1"/>
    <col min="38" max="16384" width="9.1796875" style="4"/>
  </cols>
  <sheetData>
    <row r="1" spans="1:37" ht="21">
      <c r="A1" s="34" t="s">
        <v>170</v>
      </c>
      <c r="B1" s="34" t="s">
        <v>171</v>
      </c>
      <c r="C1" s="14">
        <v>2015</v>
      </c>
      <c r="D1" s="14">
        <v>2016</v>
      </c>
      <c r="E1" s="2" t="s">
        <v>178</v>
      </c>
      <c r="F1" s="3" t="s">
        <v>179</v>
      </c>
      <c r="G1" s="3" t="s">
        <v>180</v>
      </c>
      <c r="H1" s="15" t="s">
        <v>181</v>
      </c>
      <c r="I1" s="14">
        <v>2017</v>
      </c>
      <c r="J1" s="2" t="s">
        <v>5</v>
      </c>
      <c r="K1" s="3" t="s">
        <v>6</v>
      </c>
      <c r="L1" s="3" t="s">
        <v>7</v>
      </c>
      <c r="M1" s="15" t="s">
        <v>151</v>
      </c>
      <c r="N1" s="14">
        <v>2018</v>
      </c>
      <c r="O1" s="2" t="s">
        <v>182</v>
      </c>
      <c r="P1" s="3" t="s">
        <v>183</v>
      </c>
      <c r="Q1" s="3" t="s">
        <v>184</v>
      </c>
      <c r="R1" s="15" t="s">
        <v>185</v>
      </c>
      <c r="S1" s="14">
        <v>2019</v>
      </c>
      <c r="T1" s="3" t="s">
        <v>191</v>
      </c>
      <c r="U1" s="3" t="s">
        <v>209</v>
      </c>
      <c r="V1" s="3" t="s">
        <v>210</v>
      </c>
      <c r="W1" s="15" t="s">
        <v>211</v>
      </c>
      <c r="X1" s="14">
        <v>2020</v>
      </c>
      <c r="Y1" s="3" t="s">
        <v>226</v>
      </c>
      <c r="Z1" s="3" t="s">
        <v>230</v>
      </c>
      <c r="AA1" s="3" t="s">
        <v>231</v>
      </c>
      <c r="AB1" s="123" t="s">
        <v>250</v>
      </c>
      <c r="AC1" s="14">
        <v>2021</v>
      </c>
      <c r="AD1" s="122" t="s">
        <v>236</v>
      </c>
      <c r="AE1" s="122" t="s">
        <v>243</v>
      </c>
      <c r="AF1" s="122" t="s">
        <v>252</v>
      </c>
      <c r="AG1" s="123" t="s">
        <v>255</v>
      </c>
      <c r="AH1" s="14">
        <v>2022</v>
      </c>
      <c r="AI1" s="122" t="s">
        <v>280</v>
      </c>
      <c r="AJ1" s="122" t="s">
        <v>291</v>
      </c>
      <c r="AK1" s="122" t="s">
        <v>292</v>
      </c>
    </row>
    <row r="2" spans="1:37">
      <c r="A2" s="6" t="s">
        <v>8</v>
      </c>
      <c r="B2" s="6" t="s">
        <v>64</v>
      </c>
      <c r="C2" s="16">
        <v>17816179</v>
      </c>
      <c r="D2" s="16">
        <v>17355280</v>
      </c>
      <c r="E2" s="7">
        <v>5171014</v>
      </c>
      <c r="F2" s="8">
        <v>5055448</v>
      </c>
      <c r="G2" s="8">
        <v>6794285</v>
      </c>
      <c r="H2" s="17">
        <v>10011525</v>
      </c>
      <c r="I2" s="16">
        <v>27032272</v>
      </c>
      <c r="J2" s="7">
        <v>14399892</v>
      </c>
      <c r="K2" s="8">
        <v>23870618</v>
      </c>
      <c r="L2" s="8">
        <v>35436464</v>
      </c>
      <c r="M2" s="17">
        <v>41550684</v>
      </c>
      <c r="N2" s="16">
        <v>115257658</v>
      </c>
      <c r="O2" s="7">
        <v>45303640</v>
      </c>
      <c r="P2" s="8">
        <v>49877604</v>
      </c>
      <c r="Q2" s="8">
        <v>67650494</v>
      </c>
      <c r="R2" s="17">
        <v>78301356</v>
      </c>
      <c r="S2" s="16">
        <v>241133094</v>
      </c>
      <c r="T2" s="8">
        <v>95017672</v>
      </c>
      <c r="U2" s="8">
        <v>169622375</v>
      </c>
      <c r="V2" s="8">
        <v>179258550</v>
      </c>
      <c r="W2" s="17">
        <v>134296059.36714303</v>
      </c>
      <c r="X2" s="16">
        <v>578194656.36714303</v>
      </c>
      <c r="Y2" s="8">
        <v>174113976</v>
      </c>
      <c r="Z2" s="8">
        <v>164885363.92571449</v>
      </c>
      <c r="AA2" s="8">
        <v>147951058.50266027</v>
      </c>
      <c r="AB2" s="8">
        <f>AC2-SUM(Y2:AA2)</f>
        <v>147094641.57162523</v>
      </c>
      <c r="AC2" s="16">
        <v>634045040</v>
      </c>
      <c r="AD2" s="80">
        <v>150334662</v>
      </c>
      <c r="AE2" s="80">
        <v>124142832</v>
      </c>
      <c r="AF2" s="80">
        <v>132913222</v>
      </c>
      <c r="AG2" s="8">
        <v>131166934</v>
      </c>
      <c r="AH2" s="16">
        <v>538557650</v>
      </c>
      <c r="AI2" s="80">
        <v>117449665</v>
      </c>
      <c r="AJ2" s="80">
        <v>104932453</v>
      </c>
      <c r="AK2" s="80">
        <v>105571884</v>
      </c>
    </row>
    <row r="3" spans="1:37">
      <c r="A3" s="38" t="s">
        <v>156</v>
      </c>
      <c r="B3" s="38" t="s">
        <v>160</v>
      </c>
      <c r="C3" s="65" t="s">
        <v>174</v>
      </c>
      <c r="D3" s="65" t="s">
        <v>174</v>
      </c>
      <c r="E3" s="40">
        <v>86333</v>
      </c>
      <c r="F3" s="41">
        <v>278686</v>
      </c>
      <c r="G3" s="41">
        <v>704711</v>
      </c>
      <c r="H3" s="42">
        <v>2732478</v>
      </c>
      <c r="I3" s="39">
        <v>3802208.6132204169</v>
      </c>
      <c r="J3" s="40">
        <v>7559686.6140000001</v>
      </c>
      <c r="K3" s="41">
        <v>17527267.807</v>
      </c>
      <c r="L3" s="41">
        <v>28846155.204</v>
      </c>
      <c r="M3" s="42">
        <v>34830640.369999997</v>
      </c>
      <c r="N3" s="39">
        <v>88763749.995000005</v>
      </c>
      <c r="O3" s="40">
        <v>37524342</v>
      </c>
      <c r="P3" s="41">
        <v>43146664</v>
      </c>
      <c r="Q3" s="41">
        <v>57896489.579999991</v>
      </c>
      <c r="R3" s="42">
        <v>67933222.730000049</v>
      </c>
      <c r="S3" s="39">
        <v>206500718.31000003</v>
      </c>
      <c r="T3" s="41">
        <v>84677795.359999999</v>
      </c>
      <c r="U3" s="41">
        <v>158043811.63999999</v>
      </c>
      <c r="V3" s="41">
        <v>164256332</v>
      </c>
      <c r="W3" s="42">
        <v>155356610</v>
      </c>
      <c r="X3" s="39">
        <v>562334549</v>
      </c>
      <c r="Y3" s="41">
        <v>131659442</v>
      </c>
      <c r="Z3" s="41">
        <v>114983038.22999999</v>
      </c>
      <c r="AA3" s="41">
        <v>114371143.38000003</v>
      </c>
      <c r="AB3" s="41">
        <f t="shared" ref="AB3:AB28" si="0">AC3-SUM(Y3:AA3)</f>
        <v>121867965.38999999</v>
      </c>
      <c r="AC3" s="39">
        <v>482881589</v>
      </c>
      <c r="AD3" s="121">
        <v>95826978</v>
      </c>
      <c r="AE3" s="121">
        <v>84385263</v>
      </c>
      <c r="AF3" s="121">
        <v>88773895</v>
      </c>
      <c r="AG3" s="41">
        <v>86980210</v>
      </c>
      <c r="AH3" s="39">
        <v>355966346</v>
      </c>
      <c r="AI3" s="121">
        <v>72557817</v>
      </c>
      <c r="AJ3" s="121">
        <v>63193703</v>
      </c>
      <c r="AK3" s="121">
        <v>69737485</v>
      </c>
    </row>
    <row r="4" spans="1:37">
      <c r="A4" s="38" t="s">
        <v>157</v>
      </c>
      <c r="B4" s="38" t="s">
        <v>161</v>
      </c>
      <c r="C4" s="65" t="s">
        <v>174</v>
      </c>
      <c r="D4" s="65" t="s">
        <v>174</v>
      </c>
      <c r="E4" s="40">
        <v>2909282</v>
      </c>
      <c r="F4" s="41">
        <v>2490638</v>
      </c>
      <c r="G4" s="41">
        <v>3238366</v>
      </c>
      <c r="H4" s="42">
        <v>4172001</v>
      </c>
      <c r="I4" s="39">
        <v>12810287.707825925</v>
      </c>
      <c r="J4" s="40">
        <v>3704913.19416</v>
      </c>
      <c r="K4" s="41">
        <v>3748715.4789999998</v>
      </c>
      <c r="L4" s="41">
        <v>4317774.6910000006</v>
      </c>
      <c r="M4" s="42">
        <v>4681695.0729499999</v>
      </c>
      <c r="N4" s="39">
        <v>16453098.437110001</v>
      </c>
      <c r="O4" s="40">
        <v>4095505</v>
      </c>
      <c r="P4" s="41">
        <v>3316451</v>
      </c>
      <c r="Q4" s="41">
        <v>3600089.3699999996</v>
      </c>
      <c r="R4" s="42">
        <v>4201949.2300000042</v>
      </c>
      <c r="S4" s="39">
        <v>15213994.600000003</v>
      </c>
      <c r="T4" s="41">
        <v>3868617.9900000007</v>
      </c>
      <c r="U4" s="41">
        <v>4551211.01</v>
      </c>
      <c r="V4" s="41">
        <v>3708977</v>
      </c>
      <c r="W4" s="42">
        <v>4348957</v>
      </c>
      <c r="X4" s="39">
        <v>16477763</v>
      </c>
      <c r="Y4" s="41">
        <v>4208029</v>
      </c>
      <c r="Z4" s="41">
        <v>3710887.4199999981</v>
      </c>
      <c r="AA4" s="41">
        <v>3110281.8800000064</v>
      </c>
      <c r="AB4" s="41">
        <f t="shared" si="0"/>
        <v>3445192.6999999955</v>
      </c>
      <c r="AC4" s="39">
        <v>14474391</v>
      </c>
      <c r="AD4" s="121">
        <v>3099293</v>
      </c>
      <c r="AE4" s="121">
        <v>2394146</v>
      </c>
      <c r="AF4" s="121">
        <v>2380160</v>
      </c>
      <c r="AG4" s="41">
        <v>2490229</v>
      </c>
      <c r="AH4" s="39">
        <v>10363828</v>
      </c>
      <c r="AI4" s="121">
        <v>2172122</v>
      </c>
      <c r="AJ4" s="121">
        <v>1852363</v>
      </c>
      <c r="AK4" s="121">
        <v>1614321</v>
      </c>
    </row>
    <row r="5" spans="1:37">
      <c r="A5" s="38" t="s">
        <v>158</v>
      </c>
      <c r="B5" s="38" t="s">
        <v>162</v>
      </c>
      <c r="C5" s="65" t="s">
        <v>174</v>
      </c>
      <c r="D5" s="65" t="s">
        <v>174</v>
      </c>
      <c r="E5" s="40">
        <v>56083</v>
      </c>
      <c r="F5" s="41">
        <v>86378</v>
      </c>
      <c r="G5" s="41">
        <v>332386</v>
      </c>
      <c r="H5" s="42">
        <v>389212</v>
      </c>
      <c r="I5" s="39">
        <v>864059.39</v>
      </c>
      <c r="J5" s="40">
        <v>668209.35710000002</v>
      </c>
      <c r="K5" s="41">
        <v>926445.37140000006</v>
      </c>
      <c r="L5" s="41">
        <v>1264693.0388</v>
      </c>
      <c r="M5" s="42">
        <v>2020821.4047999999</v>
      </c>
      <c r="N5" s="39">
        <v>4880169.1721000001</v>
      </c>
      <c r="O5" s="40">
        <v>2439365</v>
      </c>
      <c r="P5" s="41">
        <v>2094188</v>
      </c>
      <c r="Q5" s="41">
        <v>2343769.4700000007</v>
      </c>
      <c r="R5" s="42">
        <v>2748995.0300000003</v>
      </c>
      <c r="S5" s="39">
        <v>9626317.5</v>
      </c>
      <c r="T5" s="41">
        <v>3542575.9400000004</v>
      </c>
      <c r="U5" s="41">
        <v>4375098.0599999996</v>
      </c>
      <c r="V5" s="41">
        <v>3708729</v>
      </c>
      <c r="W5" s="42">
        <v>3768668</v>
      </c>
      <c r="X5" s="39">
        <v>15395071</v>
      </c>
      <c r="Y5" s="41">
        <v>3666218</v>
      </c>
      <c r="Z5" s="41">
        <v>3331466.7499999991</v>
      </c>
      <c r="AA5" s="41">
        <v>2761094.4600000018</v>
      </c>
      <c r="AB5" s="41">
        <f t="shared" si="0"/>
        <v>3312205.7899999991</v>
      </c>
      <c r="AC5" s="39">
        <v>13070985</v>
      </c>
      <c r="AD5" s="121">
        <v>2790545</v>
      </c>
      <c r="AE5" s="121">
        <v>2517568</v>
      </c>
      <c r="AF5" s="121">
        <v>2666554</v>
      </c>
      <c r="AG5" s="41">
        <v>2606582</v>
      </c>
      <c r="AH5" s="39">
        <v>10581249</v>
      </c>
      <c r="AI5" s="121">
        <v>2352751</v>
      </c>
      <c r="AJ5" s="121">
        <v>1998176</v>
      </c>
      <c r="AK5" s="121">
        <v>1812965</v>
      </c>
    </row>
    <row r="6" spans="1:37">
      <c r="A6" s="38" t="s">
        <v>217</v>
      </c>
      <c r="B6" s="38" t="s">
        <v>218</v>
      </c>
      <c r="C6" s="65" t="s">
        <v>216</v>
      </c>
      <c r="D6" s="65" t="s">
        <v>216</v>
      </c>
      <c r="E6" s="126" t="s">
        <v>216</v>
      </c>
      <c r="F6" s="127" t="s">
        <v>216</v>
      </c>
      <c r="G6" s="127" t="s">
        <v>216</v>
      </c>
      <c r="H6" s="128" t="s">
        <v>216</v>
      </c>
      <c r="I6" s="65" t="s">
        <v>216</v>
      </c>
      <c r="J6" s="126" t="s">
        <v>216</v>
      </c>
      <c r="K6" s="127" t="s">
        <v>216</v>
      </c>
      <c r="L6" s="127" t="s">
        <v>216</v>
      </c>
      <c r="M6" s="128" t="s">
        <v>216</v>
      </c>
      <c r="N6" s="65" t="s">
        <v>216</v>
      </c>
      <c r="O6" s="126" t="s">
        <v>216</v>
      </c>
      <c r="P6" s="127" t="s">
        <v>216</v>
      </c>
      <c r="Q6" s="127" t="s">
        <v>216</v>
      </c>
      <c r="R6" s="128" t="s">
        <v>216</v>
      </c>
      <c r="S6" s="65" t="s">
        <v>216</v>
      </c>
      <c r="T6" s="41">
        <v>65559</v>
      </c>
      <c r="U6" s="41">
        <v>347467</v>
      </c>
      <c r="V6" s="41">
        <v>3361414</v>
      </c>
      <c r="W6" s="42">
        <v>12302557</v>
      </c>
      <c r="X6" s="39">
        <v>16076997</v>
      </c>
      <c r="Y6" s="41">
        <v>26840820</v>
      </c>
      <c r="Z6" s="41">
        <v>30390316.140000001</v>
      </c>
      <c r="AA6" s="41">
        <v>28042011.36999999</v>
      </c>
      <c r="AB6" s="41">
        <f t="shared" si="0"/>
        <v>30493189.49000001</v>
      </c>
      <c r="AC6" s="39">
        <v>115766337</v>
      </c>
      <c r="AD6" s="121">
        <v>32279619</v>
      </c>
      <c r="AE6" s="121">
        <v>24978052</v>
      </c>
      <c r="AF6" s="121">
        <v>32523045</v>
      </c>
      <c r="AG6" s="41">
        <v>32729538</v>
      </c>
      <c r="AH6" s="39">
        <v>122510254</v>
      </c>
      <c r="AI6" s="121">
        <v>32395570</v>
      </c>
      <c r="AJ6" s="121">
        <v>24412492</v>
      </c>
      <c r="AK6" s="121">
        <v>27311328</v>
      </c>
    </row>
    <row r="7" spans="1:37">
      <c r="A7" s="38" t="s">
        <v>265</v>
      </c>
      <c r="B7" s="38" t="s">
        <v>266</v>
      </c>
      <c r="C7" s="65" t="s">
        <v>216</v>
      </c>
      <c r="D7" s="65" t="s">
        <v>216</v>
      </c>
      <c r="E7" s="40"/>
      <c r="F7" s="41"/>
      <c r="G7" s="41"/>
      <c r="H7" s="42"/>
      <c r="I7" s="65" t="s">
        <v>216</v>
      </c>
      <c r="J7" s="40"/>
      <c r="K7" s="41"/>
      <c r="L7" s="41"/>
      <c r="M7" s="42"/>
      <c r="N7" s="65" t="s">
        <v>216</v>
      </c>
      <c r="O7" s="40"/>
      <c r="P7" s="41"/>
      <c r="Q7" s="41"/>
      <c r="R7" s="42"/>
      <c r="S7" s="65" t="s">
        <v>216</v>
      </c>
      <c r="T7" s="41"/>
      <c r="U7" s="41"/>
      <c r="V7" s="41"/>
      <c r="W7" s="42"/>
      <c r="X7" s="65" t="s">
        <v>216</v>
      </c>
      <c r="Y7" s="127" t="s">
        <v>216</v>
      </c>
      <c r="Z7" s="127" t="s">
        <v>216</v>
      </c>
      <c r="AA7" s="127" t="s">
        <v>216</v>
      </c>
      <c r="AB7" s="127" t="s">
        <v>216</v>
      </c>
      <c r="AC7" s="65" t="s">
        <v>216</v>
      </c>
      <c r="AD7" s="129" t="s">
        <v>216</v>
      </c>
      <c r="AE7" s="121">
        <v>89199</v>
      </c>
      <c r="AF7" s="121">
        <v>673688</v>
      </c>
      <c r="AG7" s="41">
        <v>4496408</v>
      </c>
      <c r="AH7" s="39">
        <v>5259295</v>
      </c>
      <c r="AI7" s="129">
        <v>5769225</v>
      </c>
      <c r="AJ7" s="121">
        <v>2071904</v>
      </c>
      <c r="AK7" s="121">
        <v>1757393</v>
      </c>
    </row>
    <row r="8" spans="1:37">
      <c r="A8" s="38" t="s">
        <v>159</v>
      </c>
      <c r="B8" s="38" t="s">
        <v>163</v>
      </c>
      <c r="C8" s="65" t="s">
        <v>174</v>
      </c>
      <c r="D8" s="65" t="s">
        <v>174</v>
      </c>
      <c r="E8" s="40">
        <v>2119315</v>
      </c>
      <c r="F8" s="41">
        <v>2199745</v>
      </c>
      <c r="G8" s="41">
        <v>2518822</v>
      </c>
      <c r="H8" s="42">
        <v>2717834</v>
      </c>
      <c r="I8" s="39">
        <v>9555716.2889536582</v>
      </c>
      <c r="J8" s="40">
        <v>2467082.8347399998</v>
      </c>
      <c r="K8" s="41">
        <v>1668189.3426000029</v>
      </c>
      <c r="L8" s="41">
        <v>1007841.066200003</v>
      </c>
      <c r="M8" s="42">
        <v>1238266.1522500068</v>
      </c>
      <c r="N8" s="39">
        <v>6381379.3957899809</v>
      </c>
      <c r="O8" s="40">
        <v>1227884</v>
      </c>
      <c r="P8" s="41">
        <v>1368393</v>
      </c>
      <c r="Q8" s="41">
        <v>4226737.2800000273</v>
      </c>
      <c r="R8" s="42">
        <v>3751824.9928571172</v>
      </c>
      <c r="S8" s="39">
        <v>10574839.272857144</v>
      </c>
      <c r="T8" s="41">
        <v>2767554.4614285529</v>
      </c>
      <c r="U8" s="41">
        <v>2998595.5385714471</v>
      </c>
      <c r="V8" s="41">
        <v>4798386</v>
      </c>
      <c r="W8" s="42">
        <v>5060069</v>
      </c>
      <c r="X8" s="39">
        <v>15624605</v>
      </c>
      <c r="Y8" s="41">
        <v>2821641</v>
      </c>
      <c r="Z8" s="41">
        <v>2561285.3857144099</v>
      </c>
      <c r="AA8" s="41">
        <v>9421452.4126602001</v>
      </c>
      <c r="AB8" s="41">
        <f>AC8-SUM(Y8:AA8)</f>
        <v>8571379.20162539</v>
      </c>
      <c r="AC8" s="39">
        <f>649569060-SUM(AC3:AC6)</f>
        <v>23375758</v>
      </c>
      <c r="AD8" s="121">
        <f>142551363-SUM(AD3:AD6)</f>
        <v>8554928</v>
      </c>
      <c r="AE8" s="121">
        <v>9086779</v>
      </c>
      <c r="AF8" s="121">
        <v>10468653</v>
      </c>
      <c r="AG8" s="41">
        <v>9266784</v>
      </c>
      <c r="AH8" s="39">
        <v>37377144</v>
      </c>
      <c r="AI8" s="121">
        <v>8345553</v>
      </c>
      <c r="AJ8" s="121">
        <v>7697932</v>
      </c>
      <c r="AK8" s="121">
        <v>8165835</v>
      </c>
    </row>
    <row r="9" spans="1:37">
      <c r="A9" s="38" t="s">
        <v>164</v>
      </c>
      <c r="B9" s="38" t="s">
        <v>165</v>
      </c>
      <c r="C9" s="65">
        <v>0</v>
      </c>
      <c r="D9" s="65">
        <v>0</v>
      </c>
      <c r="E9" s="40">
        <v>0</v>
      </c>
      <c r="F9" s="41">
        <v>0</v>
      </c>
      <c r="G9" s="41">
        <v>0</v>
      </c>
      <c r="H9" s="42">
        <v>0</v>
      </c>
      <c r="I9" s="39">
        <v>0</v>
      </c>
      <c r="J9" s="40">
        <v>0</v>
      </c>
      <c r="K9" s="41">
        <v>0</v>
      </c>
      <c r="L9" s="41">
        <v>0</v>
      </c>
      <c r="M9" s="42">
        <v>-1220739</v>
      </c>
      <c r="N9" s="39">
        <v>-1220739</v>
      </c>
      <c r="O9" s="40">
        <v>16544</v>
      </c>
      <c r="P9" s="41">
        <v>-48092</v>
      </c>
      <c r="Q9" s="41">
        <v>-416592</v>
      </c>
      <c r="R9" s="42">
        <v>-334636</v>
      </c>
      <c r="S9" s="39">
        <v>-782776</v>
      </c>
      <c r="T9" s="41">
        <v>95569</v>
      </c>
      <c r="U9" s="41">
        <v>-693809</v>
      </c>
      <c r="V9" s="41">
        <v>-575289</v>
      </c>
      <c r="W9" s="42">
        <v>-46540800</v>
      </c>
      <c r="X9" s="39">
        <v>-47714329</v>
      </c>
      <c r="Y9" s="41">
        <v>4917826</v>
      </c>
      <c r="Z9" s="41">
        <v>9908370</v>
      </c>
      <c r="AA9" s="41">
        <v>-9754924.9999999702</v>
      </c>
      <c r="AB9" s="41">
        <f t="shared" si="0"/>
        <v>-20595292.00000003</v>
      </c>
      <c r="AC9" s="39">
        <v>-15524021</v>
      </c>
      <c r="AD9" s="121">
        <v>7783299</v>
      </c>
      <c r="AE9" s="121">
        <v>691825</v>
      </c>
      <c r="AF9" s="121">
        <v>-4572773</v>
      </c>
      <c r="AG9" s="41">
        <v>-7402817</v>
      </c>
      <c r="AH9" s="39">
        <v>-3500466</v>
      </c>
      <c r="AI9" s="121">
        <v>-6143373</v>
      </c>
      <c r="AJ9" s="121">
        <v>3705883</v>
      </c>
      <c r="AK9" s="121">
        <v>-4827443</v>
      </c>
    </row>
    <row r="10" spans="1:37">
      <c r="A10" s="9" t="s">
        <v>186</v>
      </c>
      <c r="B10" s="9" t="s">
        <v>187</v>
      </c>
      <c r="C10" s="19">
        <v>3850467</v>
      </c>
      <c r="D10" s="19">
        <v>4431944</v>
      </c>
      <c r="E10" s="10">
        <v>1398039</v>
      </c>
      <c r="F10" s="11">
        <v>1321316</v>
      </c>
      <c r="G10" s="11">
        <v>1470183</v>
      </c>
      <c r="H10" s="20">
        <v>1653406</v>
      </c>
      <c r="I10" s="19">
        <v>5842944</v>
      </c>
      <c r="J10" s="10">
        <v>1641456</v>
      </c>
      <c r="K10" s="11">
        <v>1836470</v>
      </c>
      <c r="L10" s="11">
        <v>1993938</v>
      </c>
      <c r="M10" s="20">
        <v>1910084</v>
      </c>
      <c r="N10" s="19">
        <v>7381948</v>
      </c>
      <c r="O10" s="11">
        <v>1919193</v>
      </c>
      <c r="P10" s="11">
        <v>2722310</v>
      </c>
      <c r="Q10" s="11">
        <v>2930996</v>
      </c>
      <c r="R10" s="20">
        <v>3781216</v>
      </c>
      <c r="S10" s="19">
        <v>11353715</v>
      </c>
      <c r="T10" s="11">
        <v>4756485</v>
      </c>
      <c r="U10" s="11">
        <v>5605059</v>
      </c>
      <c r="V10" s="11">
        <v>6837473</v>
      </c>
      <c r="W10" s="20">
        <v>8239380.4800000042</v>
      </c>
      <c r="X10" s="19">
        <v>25438397.480000004</v>
      </c>
      <c r="Y10" s="11">
        <v>10566550</v>
      </c>
      <c r="Z10" s="11">
        <v>11452728.729311973</v>
      </c>
      <c r="AA10" s="11">
        <v>15248461.817464538</v>
      </c>
      <c r="AB10" s="11">
        <f t="shared" si="0"/>
        <v>16662986.453223489</v>
      </c>
      <c r="AC10" s="19">
        <v>53930727</v>
      </c>
      <c r="AD10" s="79">
        <v>15854846</v>
      </c>
      <c r="AE10" s="79">
        <v>17621409</v>
      </c>
      <c r="AF10" s="79">
        <v>17200104</v>
      </c>
      <c r="AG10" s="11">
        <v>19418815</v>
      </c>
      <c r="AH10" s="19">
        <v>70095174</v>
      </c>
      <c r="AI10" s="79">
        <v>19327786</v>
      </c>
      <c r="AJ10" s="79">
        <v>18900583</v>
      </c>
      <c r="AK10" s="79">
        <v>17809454</v>
      </c>
    </row>
    <row r="11" spans="1:37">
      <c r="A11" s="6" t="s">
        <v>144</v>
      </c>
      <c r="B11" s="6" t="s">
        <v>65</v>
      </c>
      <c r="C11" s="16">
        <v>13965712</v>
      </c>
      <c r="D11" s="16">
        <v>12923336</v>
      </c>
      <c r="E11" s="7">
        <v>3772975</v>
      </c>
      <c r="F11" s="8">
        <v>3734132</v>
      </c>
      <c r="G11" s="8">
        <v>5324102</v>
      </c>
      <c r="H11" s="17">
        <v>8358119</v>
      </c>
      <c r="I11" s="16">
        <v>21189328</v>
      </c>
      <c r="J11" s="7">
        <v>12758436</v>
      </c>
      <c r="K11" s="8">
        <v>22034148</v>
      </c>
      <c r="L11" s="8">
        <v>33442526</v>
      </c>
      <c r="M11" s="17">
        <v>39640600</v>
      </c>
      <c r="N11" s="16">
        <f>N2-N10</f>
        <v>107875710</v>
      </c>
      <c r="O11" s="7">
        <v>43384447</v>
      </c>
      <c r="P11" s="8">
        <v>47155294</v>
      </c>
      <c r="Q11" s="8">
        <v>64719498</v>
      </c>
      <c r="R11" s="17">
        <v>74520140</v>
      </c>
      <c r="S11" s="16">
        <v>229779379</v>
      </c>
      <c r="T11" s="8">
        <v>90261187</v>
      </c>
      <c r="U11" s="8">
        <v>164017316</v>
      </c>
      <c r="V11" s="8">
        <v>172421077</v>
      </c>
      <c r="W11" s="17">
        <v>126056678.88714302</v>
      </c>
      <c r="X11" s="16">
        <v>552756258.88714302</v>
      </c>
      <c r="Y11" s="8">
        <v>163547426</v>
      </c>
      <c r="Z11" s="8">
        <v>153432635.19640243</v>
      </c>
      <c r="AA11" s="8">
        <v>132702597</v>
      </c>
      <c r="AB11" s="8">
        <f t="shared" si="0"/>
        <v>130431654.80359757</v>
      </c>
      <c r="AC11" s="16">
        <v>580114313</v>
      </c>
      <c r="AD11" s="80">
        <v>134479815</v>
      </c>
      <c r="AE11" s="80">
        <v>106521424</v>
      </c>
      <c r="AF11" s="80">
        <v>115713118</v>
      </c>
      <c r="AG11" s="8">
        <v>111748119</v>
      </c>
      <c r="AH11" s="16">
        <v>468462476</v>
      </c>
      <c r="AI11" s="80">
        <v>98121879</v>
      </c>
      <c r="AJ11" s="80">
        <v>86031870</v>
      </c>
      <c r="AK11" s="80">
        <v>87762430</v>
      </c>
    </row>
    <row r="12" spans="1:37">
      <c r="A12" s="9" t="s">
        <v>9</v>
      </c>
      <c r="B12" s="9" t="s">
        <v>66</v>
      </c>
      <c r="C12" s="19">
        <v>1573</v>
      </c>
      <c r="D12" s="19">
        <v>11961</v>
      </c>
      <c r="E12" s="10">
        <v>5</v>
      </c>
      <c r="F12" s="11">
        <v>1660</v>
      </c>
      <c r="G12" s="11">
        <v>50</v>
      </c>
      <c r="H12" s="20">
        <v>68</v>
      </c>
      <c r="I12" s="19">
        <v>1783</v>
      </c>
      <c r="J12" s="10">
        <v>17906</v>
      </c>
      <c r="K12" s="11">
        <v>12</v>
      </c>
      <c r="L12" s="11">
        <v>273</v>
      </c>
      <c r="M12" s="20">
        <v>17829</v>
      </c>
      <c r="N12" s="19">
        <v>36020</v>
      </c>
      <c r="O12" s="11">
        <v>40212</v>
      </c>
      <c r="P12" s="11">
        <v>5907</v>
      </c>
      <c r="Q12" s="11">
        <v>2445</v>
      </c>
      <c r="R12" s="20">
        <v>162</v>
      </c>
      <c r="S12" s="19">
        <v>48726</v>
      </c>
      <c r="T12" s="11">
        <v>4702</v>
      </c>
      <c r="U12" s="11">
        <v>905</v>
      </c>
      <c r="V12" s="11">
        <v>54623</v>
      </c>
      <c r="W12" s="20">
        <v>141051.28</v>
      </c>
      <c r="X12" s="19">
        <v>201281.28</v>
      </c>
      <c r="Y12" s="11">
        <v>381540</v>
      </c>
      <c r="Z12" s="11">
        <v>1908.7399999999325</v>
      </c>
      <c r="AA12" s="11">
        <v>7130</v>
      </c>
      <c r="AB12" s="11">
        <f t="shared" si="0"/>
        <v>48017.260000000068</v>
      </c>
      <c r="AC12" s="19">
        <v>438596</v>
      </c>
      <c r="AD12" s="79">
        <v>82676</v>
      </c>
      <c r="AE12" s="79">
        <v>567141</v>
      </c>
      <c r="AF12" s="79">
        <v>268647</v>
      </c>
      <c r="AG12" s="11">
        <v>436713</v>
      </c>
      <c r="AH12" s="19">
        <v>1355177</v>
      </c>
      <c r="AI12" s="79">
        <v>134879</v>
      </c>
      <c r="AJ12" s="79">
        <v>161737</v>
      </c>
      <c r="AK12" s="79">
        <v>280742</v>
      </c>
    </row>
    <row r="13" spans="1:37">
      <c r="A13" s="9" t="s">
        <v>10</v>
      </c>
      <c r="B13" s="9" t="s">
        <v>67</v>
      </c>
      <c r="C13" s="19">
        <v>6916446</v>
      </c>
      <c r="D13" s="19">
        <v>5600596</v>
      </c>
      <c r="E13" s="10">
        <v>1301136</v>
      </c>
      <c r="F13" s="11">
        <v>1324862</v>
      </c>
      <c r="G13" s="11">
        <v>2001416</v>
      </c>
      <c r="H13" s="20">
        <v>3249825</v>
      </c>
      <c r="I13" s="19">
        <v>7877239</v>
      </c>
      <c r="J13" s="10">
        <v>5643579</v>
      </c>
      <c r="K13" s="11">
        <v>12086373</v>
      </c>
      <c r="L13" s="11">
        <v>19599257</v>
      </c>
      <c r="M13" s="20">
        <v>21305935</v>
      </c>
      <c r="N13" s="19">
        <v>58635144</v>
      </c>
      <c r="O13" s="10">
        <v>29688819</v>
      </c>
      <c r="P13" s="11">
        <v>29478964</v>
      </c>
      <c r="Q13" s="11">
        <v>41040733</v>
      </c>
      <c r="R13" s="20">
        <v>36945700</v>
      </c>
      <c r="S13" s="19">
        <v>137154216</v>
      </c>
      <c r="T13" s="11">
        <v>48544738</v>
      </c>
      <c r="U13" s="11">
        <v>124795326</v>
      </c>
      <c r="V13" s="11">
        <v>95253370</v>
      </c>
      <c r="W13" s="20">
        <v>74975708.897142828</v>
      </c>
      <c r="X13" s="19">
        <v>343569142.89714283</v>
      </c>
      <c r="Y13" s="11">
        <v>95935217</v>
      </c>
      <c r="Z13" s="11">
        <v>95799536.346498311</v>
      </c>
      <c r="AA13" s="11">
        <v>82618729</v>
      </c>
      <c r="AB13" s="11">
        <f>AC13-SUM(Y13:AA13)</f>
        <v>72895345.653501689</v>
      </c>
      <c r="AC13" s="19">
        <v>347248828</v>
      </c>
      <c r="AD13" s="79">
        <v>79870756</v>
      </c>
      <c r="AE13" s="79">
        <v>67589551</v>
      </c>
      <c r="AF13" s="79">
        <v>78366429</v>
      </c>
      <c r="AG13" s="11">
        <v>79303832</v>
      </c>
      <c r="AH13" s="19">
        <v>305130568</v>
      </c>
      <c r="AI13" s="79">
        <v>69004470</v>
      </c>
      <c r="AJ13" s="79">
        <v>59814327</v>
      </c>
      <c r="AK13" s="79">
        <v>56408680</v>
      </c>
    </row>
    <row r="14" spans="1:37">
      <c r="A14" s="38" t="s">
        <v>269</v>
      </c>
      <c r="B14" s="38" t="s">
        <v>274</v>
      </c>
      <c r="C14" s="65" t="s">
        <v>277</v>
      </c>
      <c r="D14" s="65" t="s">
        <v>277</v>
      </c>
      <c r="E14" s="127" t="s">
        <v>277</v>
      </c>
      <c r="F14" s="127" t="s">
        <v>277</v>
      </c>
      <c r="G14" s="127" t="s">
        <v>277</v>
      </c>
      <c r="H14" s="128" t="s">
        <v>277</v>
      </c>
      <c r="I14" s="65" t="s">
        <v>277</v>
      </c>
      <c r="J14" s="127" t="s">
        <v>277</v>
      </c>
      <c r="K14" s="127" t="s">
        <v>277</v>
      </c>
      <c r="L14" s="127" t="s">
        <v>277</v>
      </c>
      <c r="M14" s="128" t="s">
        <v>277</v>
      </c>
      <c r="N14" s="65" t="s">
        <v>277</v>
      </c>
      <c r="O14" s="127" t="s">
        <v>277</v>
      </c>
      <c r="P14" s="127" t="s">
        <v>277</v>
      </c>
      <c r="Q14" s="127" t="s">
        <v>277</v>
      </c>
      <c r="R14" s="128" t="s">
        <v>277</v>
      </c>
      <c r="S14" s="65" t="s">
        <v>277</v>
      </c>
      <c r="T14" s="127" t="s">
        <v>277</v>
      </c>
      <c r="U14" s="127" t="s">
        <v>277</v>
      </c>
      <c r="V14" s="127" t="s">
        <v>277</v>
      </c>
      <c r="W14" s="128" t="s">
        <v>277</v>
      </c>
      <c r="X14" s="65" t="s">
        <v>277</v>
      </c>
      <c r="Y14" s="41">
        <v>40137460</v>
      </c>
      <c r="Z14" s="41">
        <v>42419871</v>
      </c>
      <c r="AA14" s="41">
        <v>33944492</v>
      </c>
      <c r="AB14" s="41">
        <v>23020677</v>
      </c>
      <c r="AC14" s="39">
        <v>139522500</v>
      </c>
      <c r="AD14" s="121">
        <v>30070387</v>
      </c>
      <c r="AE14" s="121">
        <v>24555603</v>
      </c>
      <c r="AF14" s="121">
        <v>32087278</v>
      </c>
      <c r="AG14" s="41">
        <v>32153373</v>
      </c>
      <c r="AH14" s="39">
        <v>118866641</v>
      </c>
      <c r="AI14" s="121">
        <v>27154208</v>
      </c>
      <c r="AJ14" s="121">
        <v>21239048</v>
      </c>
      <c r="AK14" s="121">
        <v>19844010</v>
      </c>
    </row>
    <row r="15" spans="1:37">
      <c r="A15" s="38" t="s">
        <v>270</v>
      </c>
      <c r="B15" s="38" t="s">
        <v>275</v>
      </c>
      <c r="C15" s="65" t="s">
        <v>277</v>
      </c>
      <c r="D15" s="65" t="s">
        <v>277</v>
      </c>
      <c r="E15" s="127" t="s">
        <v>277</v>
      </c>
      <c r="F15" s="127" t="s">
        <v>277</v>
      </c>
      <c r="G15" s="127" t="s">
        <v>277</v>
      </c>
      <c r="H15" s="128" t="s">
        <v>277</v>
      </c>
      <c r="I15" s="65" t="s">
        <v>277</v>
      </c>
      <c r="J15" s="127" t="s">
        <v>277</v>
      </c>
      <c r="K15" s="127" t="s">
        <v>277</v>
      </c>
      <c r="L15" s="127" t="s">
        <v>277</v>
      </c>
      <c r="M15" s="128" t="s">
        <v>277</v>
      </c>
      <c r="N15" s="65" t="s">
        <v>277</v>
      </c>
      <c r="O15" s="127" t="s">
        <v>277</v>
      </c>
      <c r="P15" s="127" t="s">
        <v>277</v>
      </c>
      <c r="Q15" s="127" t="s">
        <v>277</v>
      </c>
      <c r="R15" s="128" t="s">
        <v>277</v>
      </c>
      <c r="S15" s="65" t="s">
        <v>277</v>
      </c>
      <c r="T15" s="127" t="s">
        <v>277</v>
      </c>
      <c r="U15" s="127" t="s">
        <v>277</v>
      </c>
      <c r="V15" s="127" t="s">
        <v>277</v>
      </c>
      <c r="W15" s="128" t="s">
        <v>277</v>
      </c>
      <c r="X15" s="65" t="s">
        <v>277</v>
      </c>
      <c r="Y15" s="41">
        <v>50414040</v>
      </c>
      <c r="Z15" s="41">
        <v>47816995</v>
      </c>
      <c r="AA15" s="41">
        <v>41574686</v>
      </c>
      <c r="AB15" s="41">
        <v>41874524</v>
      </c>
      <c r="AC15" s="39">
        <v>181680245</v>
      </c>
      <c r="AD15" s="121">
        <v>41728991</v>
      </c>
      <c r="AE15" s="121">
        <v>35672700</v>
      </c>
      <c r="AF15" s="121">
        <v>38649821</v>
      </c>
      <c r="AG15" s="41">
        <v>38257580</v>
      </c>
      <c r="AH15" s="39">
        <v>154309092</v>
      </c>
      <c r="AI15" s="121">
        <v>33624212</v>
      </c>
      <c r="AJ15" s="121">
        <v>30509186</v>
      </c>
      <c r="AK15" s="121">
        <v>29578780</v>
      </c>
    </row>
    <row r="16" spans="1:37">
      <c r="A16" s="38" t="s">
        <v>271</v>
      </c>
      <c r="B16" s="38" t="s">
        <v>276</v>
      </c>
      <c r="C16" s="65" t="s">
        <v>277</v>
      </c>
      <c r="D16" s="65" t="s">
        <v>277</v>
      </c>
      <c r="E16" s="127" t="s">
        <v>277</v>
      </c>
      <c r="F16" s="127" t="s">
        <v>277</v>
      </c>
      <c r="G16" s="127" t="s">
        <v>277</v>
      </c>
      <c r="H16" s="128" t="s">
        <v>277</v>
      </c>
      <c r="I16" s="65" t="s">
        <v>277</v>
      </c>
      <c r="J16" s="127" t="s">
        <v>277</v>
      </c>
      <c r="K16" s="127" t="s">
        <v>277</v>
      </c>
      <c r="L16" s="127" t="s">
        <v>277</v>
      </c>
      <c r="M16" s="128" t="s">
        <v>277</v>
      </c>
      <c r="N16" s="65" t="s">
        <v>277</v>
      </c>
      <c r="O16" s="127" t="s">
        <v>277</v>
      </c>
      <c r="P16" s="127" t="s">
        <v>277</v>
      </c>
      <c r="Q16" s="127" t="s">
        <v>277</v>
      </c>
      <c r="R16" s="128" t="s">
        <v>277</v>
      </c>
      <c r="S16" s="65" t="s">
        <v>277</v>
      </c>
      <c r="T16" s="127" t="s">
        <v>277</v>
      </c>
      <c r="U16" s="127" t="s">
        <v>277</v>
      </c>
      <c r="V16" s="127" t="s">
        <v>277</v>
      </c>
      <c r="W16" s="128" t="s">
        <v>277</v>
      </c>
      <c r="X16" s="65" t="s">
        <v>277</v>
      </c>
      <c r="Y16" s="41">
        <v>5383717</v>
      </c>
      <c r="Z16" s="41">
        <v>5562670.3464983106</v>
      </c>
      <c r="AA16" s="41">
        <v>7099551</v>
      </c>
      <c r="AB16" s="41">
        <v>8000144.6535016894</v>
      </c>
      <c r="AC16" s="39">
        <v>26046083</v>
      </c>
      <c r="AD16" s="121">
        <v>8071378</v>
      </c>
      <c r="AE16" s="121">
        <v>7361248</v>
      </c>
      <c r="AF16" s="121">
        <v>7629330</v>
      </c>
      <c r="AG16" s="121">
        <v>8892879</v>
      </c>
      <c r="AH16" s="39">
        <v>31954835</v>
      </c>
      <c r="AI16" s="121">
        <v>8226050</v>
      </c>
      <c r="AJ16" s="121">
        <v>8066093</v>
      </c>
      <c r="AK16" s="121">
        <v>6985890</v>
      </c>
    </row>
    <row r="17" spans="1:37">
      <c r="A17" s="9" t="s">
        <v>11</v>
      </c>
      <c r="B17" s="9" t="s">
        <v>68</v>
      </c>
      <c r="C17" s="19">
        <v>3064125</v>
      </c>
      <c r="D17" s="19">
        <v>3315696</v>
      </c>
      <c r="E17" s="10">
        <v>409495</v>
      </c>
      <c r="F17" s="11">
        <v>496603</v>
      </c>
      <c r="G17" s="11">
        <v>647157</v>
      </c>
      <c r="H17" s="20">
        <v>890561</v>
      </c>
      <c r="I17" s="19">
        <v>2443816</v>
      </c>
      <c r="J17" s="10">
        <v>850336</v>
      </c>
      <c r="K17" s="11">
        <v>1204783</v>
      </c>
      <c r="L17" s="11">
        <v>1027602</v>
      </c>
      <c r="M17" s="20">
        <v>1163710</v>
      </c>
      <c r="N17" s="19">
        <v>4246431</v>
      </c>
      <c r="O17" s="10">
        <v>1429171</v>
      </c>
      <c r="P17" s="11">
        <v>1548666</v>
      </c>
      <c r="Q17" s="11">
        <v>1898293</v>
      </c>
      <c r="R17" s="20">
        <v>2208388</v>
      </c>
      <c r="S17" s="19">
        <v>7084518</v>
      </c>
      <c r="T17" s="11">
        <v>3403652</v>
      </c>
      <c r="U17" s="11">
        <v>9722075</v>
      </c>
      <c r="V17" s="11">
        <v>10692842.910000004</v>
      </c>
      <c r="W17" s="20">
        <v>12870061.289999999</v>
      </c>
      <c r="X17" s="19">
        <v>36688631.200000003</v>
      </c>
      <c r="Y17" s="11">
        <v>11758384</v>
      </c>
      <c r="Z17" s="11">
        <v>15059284.848839998</v>
      </c>
      <c r="AA17" s="11">
        <v>18024872</v>
      </c>
      <c r="AB17" s="11">
        <v>17865260</v>
      </c>
      <c r="AC17" s="19">
        <v>62707801</v>
      </c>
      <c r="AD17" s="79">
        <v>24095803</v>
      </c>
      <c r="AE17" s="79">
        <v>12528544</v>
      </c>
      <c r="AF17" s="79">
        <v>15231177</v>
      </c>
      <c r="AG17" s="11">
        <v>13695379</v>
      </c>
      <c r="AH17" s="19">
        <v>65550903</v>
      </c>
      <c r="AI17" s="79">
        <v>16771006</v>
      </c>
      <c r="AJ17" s="79">
        <v>8082211</v>
      </c>
      <c r="AK17" s="79">
        <v>6566329</v>
      </c>
    </row>
    <row r="18" spans="1:37">
      <c r="A18" s="9" t="s">
        <v>12</v>
      </c>
      <c r="B18" s="9" t="s">
        <v>69</v>
      </c>
      <c r="C18" s="19">
        <v>1339518</v>
      </c>
      <c r="D18" s="19">
        <v>37935</v>
      </c>
      <c r="E18" s="10">
        <v>60</v>
      </c>
      <c r="F18" s="11">
        <v>180</v>
      </c>
      <c r="G18" s="11">
        <v>106</v>
      </c>
      <c r="H18" s="20">
        <v>7317</v>
      </c>
      <c r="I18" s="19">
        <v>7663</v>
      </c>
      <c r="J18" s="10">
        <v>16990</v>
      </c>
      <c r="K18" s="11">
        <v>414</v>
      </c>
      <c r="L18" s="11">
        <v>1051</v>
      </c>
      <c r="M18" s="20">
        <v>697161</v>
      </c>
      <c r="N18" s="19">
        <v>715616</v>
      </c>
      <c r="O18" s="10">
        <v>11037</v>
      </c>
      <c r="P18" s="11">
        <v>3431</v>
      </c>
      <c r="Q18" s="11">
        <v>7377</v>
      </c>
      <c r="R18" s="20">
        <v>990148</v>
      </c>
      <c r="S18" s="19">
        <v>1011993</v>
      </c>
      <c r="T18" s="11">
        <v>762434</v>
      </c>
      <c r="U18" s="11">
        <v>78388</v>
      </c>
      <c r="V18" s="11">
        <v>54360</v>
      </c>
      <c r="W18" s="20">
        <v>30241.639999999898</v>
      </c>
      <c r="X18" s="19">
        <v>925423.6399999999</v>
      </c>
      <c r="Y18" s="11">
        <v>316044</v>
      </c>
      <c r="Z18" s="11">
        <v>3879678.9800000004</v>
      </c>
      <c r="AA18" s="11">
        <v>873645</v>
      </c>
      <c r="AB18" s="11">
        <f t="shared" si="0"/>
        <v>-693680.98000000045</v>
      </c>
      <c r="AC18" s="19">
        <v>4375687</v>
      </c>
      <c r="AD18" s="79">
        <v>1204115</v>
      </c>
      <c r="AE18" s="79">
        <v>9526000</v>
      </c>
      <c r="AF18" s="79">
        <v>748387</v>
      </c>
      <c r="AG18" s="11">
        <v>14965916</v>
      </c>
      <c r="AH18" s="19">
        <v>26444418</v>
      </c>
      <c r="AI18" s="79">
        <v>26895221</v>
      </c>
      <c r="AJ18" s="79">
        <v>8658078</v>
      </c>
      <c r="AK18" s="79">
        <v>36077</v>
      </c>
    </row>
    <row r="19" spans="1:37">
      <c r="A19" s="38" t="s">
        <v>267</v>
      </c>
      <c r="B19" s="38" t="s">
        <v>278</v>
      </c>
      <c r="C19" s="65" t="s">
        <v>277</v>
      </c>
      <c r="D19" s="65" t="s">
        <v>277</v>
      </c>
      <c r="E19" s="127" t="s">
        <v>277</v>
      </c>
      <c r="F19" s="127" t="s">
        <v>277</v>
      </c>
      <c r="G19" s="127" t="s">
        <v>277</v>
      </c>
      <c r="H19" s="128" t="s">
        <v>277</v>
      </c>
      <c r="I19" s="65" t="s">
        <v>277</v>
      </c>
      <c r="J19" s="127" t="s">
        <v>277</v>
      </c>
      <c r="K19" s="127" t="s">
        <v>277</v>
      </c>
      <c r="L19" s="127" t="s">
        <v>277</v>
      </c>
      <c r="M19" s="128" t="s">
        <v>277</v>
      </c>
      <c r="N19" s="65" t="s">
        <v>277</v>
      </c>
      <c r="O19" s="127" t="s">
        <v>277</v>
      </c>
      <c r="P19" s="127" t="s">
        <v>277</v>
      </c>
      <c r="Q19" s="127" t="s">
        <v>277</v>
      </c>
      <c r="R19" s="128" t="s">
        <v>277</v>
      </c>
      <c r="S19" s="65" t="s">
        <v>277</v>
      </c>
      <c r="T19" s="127" t="s">
        <v>277</v>
      </c>
      <c r="U19" s="127" t="s">
        <v>277</v>
      </c>
      <c r="V19" s="127" t="s">
        <v>277</v>
      </c>
      <c r="W19" s="128" t="s">
        <v>277</v>
      </c>
      <c r="X19" s="65" t="s">
        <v>277</v>
      </c>
      <c r="Y19" s="41">
        <v>0</v>
      </c>
      <c r="Z19" s="41">
        <v>3760701</v>
      </c>
      <c r="AA19" s="41">
        <v>0</v>
      </c>
      <c r="AB19" s="41">
        <v>0</v>
      </c>
      <c r="AC19" s="39">
        <v>3760701</v>
      </c>
      <c r="AD19" s="121">
        <v>0</v>
      </c>
      <c r="AE19" s="121">
        <v>8467149</v>
      </c>
      <c r="AF19" s="121">
        <v>671272</v>
      </c>
      <c r="AG19" s="41">
        <v>14643822</v>
      </c>
      <c r="AH19" s="39">
        <v>23782243</v>
      </c>
      <c r="AI19" s="121">
        <v>26572924</v>
      </c>
      <c r="AJ19" s="121">
        <v>5117066</v>
      </c>
      <c r="AK19" s="121">
        <v>0</v>
      </c>
    </row>
    <row r="20" spans="1:37">
      <c r="A20" s="38" t="s">
        <v>284</v>
      </c>
      <c r="B20" s="38" t="s">
        <v>283</v>
      </c>
      <c r="C20" s="65" t="s">
        <v>277</v>
      </c>
      <c r="D20" s="65" t="s">
        <v>277</v>
      </c>
      <c r="E20" s="127" t="s">
        <v>277</v>
      </c>
      <c r="F20" s="127" t="s">
        <v>277</v>
      </c>
      <c r="G20" s="127" t="s">
        <v>277</v>
      </c>
      <c r="H20" s="128" t="s">
        <v>277</v>
      </c>
      <c r="I20" s="65" t="s">
        <v>277</v>
      </c>
      <c r="J20" s="127" t="s">
        <v>277</v>
      </c>
      <c r="K20" s="127" t="s">
        <v>277</v>
      </c>
      <c r="L20" s="127" t="s">
        <v>277</v>
      </c>
      <c r="M20" s="128" t="s">
        <v>277</v>
      </c>
      <c r="N20" s="65" t="s">
        <v>277</v>
      </c>
      <c r="O20" s="127" t="s">
        <v>277</v>
      </c>
      <c r="P20" s="127" t="s">
        <v>277</v>
      </c>
      <c r="Q20" s="127" t="s">
        <v>277</v>
      </c>
      <c r="R20" s="128" t="s">
        <v>277</v>
      </c>
      <c r="S20" s="65" t="s">
        <v>277</v>
      </c>
      <c r="T20" s="127" t="s">
        <v>277</v>
      </c>
      <c r="U20" s="127" t="s">
        <v>277</v>
      </c>
      <c r="V20" s="127" t="s">
        <v>277</v>
      </c>
      <c r="W20" s="128" t="s">
        <v>277</v>
      </c>
      <c r="X20" s="65" t="s">
        <v>277</v>
      </c>
      <c r="Y20" s="41" t="s">
        <v>277</v>
      </c>
      <c r="Z20" s="41" t="s">
        <v>277</v>
      </c>
      <c r="AA20" s="41" t="s">
        <v>277</v>
      </c>
      <c r="AB20" s="41" t="s">
        <v>277</v>
      </c>
      <c r="AC20" s="65" t="s">
        <v>277</v>
      </c>
      <c r="AD20" s="129" t="s">
        <v>277</v>
      </c>
      <c r="AE20" s="129" t="s">
        <v>277</v>
      </c>
      <c r="AF20" s="129" t="s">
        <v>277</v>
      </c>
      <c r="AG20" s="127" t="s">
        <v>277</v>
      </c>
      <c r="AH20" s="65" t="s">
        <v>277</v>
      </c>
      <c r="AI20" s="121">
        <v>0</v>
      </c>
      <c r="AJ20" s="121">
        <v>3146532</v>
      </c>
      <c r="AK20" s="121">
        <v>0</v>
      </c>
    </row>
    <row r="21" spans="1:37">
      <c r="A21" s="38" t="s">
        <v>268</v>
      </c>
      <c r="B21" s="38" t="s">
        <v>279</v>
      </c>
      <c r="C21" s="65" t="s">
        <v>277</v>
      </c>
      <c r="D21" s="65" t="s">
        <v>277</v>
      </c>
      <c r="E21" s="127" t="s">
        <v>277</v>
      </c>
      <c r="F21" s="127" t="s">
        <v>277</v>
      </c>
      <c r="G21" s="127" t="s">
        <v>277</v>
      </c>
      <c r="H21" s="128" t="s">
        <v>277</v>
      </c>
      <c r="I21" s="65" t="s">
        <v>277</v>
      </c>
      <c r="J21" s="127" t="s">
        <v>277</v>
      </c>
      <c r="K21" s="127" t="s">
        <v>277</v>
      </c>
      <c r="L21" s="127" t="s">
        <v>277</v>
      </c>
      <c r="M21" s="128" t="s">
        <v>277</v>
      </c>
      <c r="N21" s="65" t="s">
        <v>277</v>
      </c>
      <c r="O21" s="127" t="s">
        <v>277</v>
      </c>
      <c r="P21" s="127" t="s">
        <v>277</v>
      </c>
      <c r="Q21" s="127" t="s">
        <v>277</v>
      </c>
      <c r="R21" s="128" t="s">
        <v>277</v>
      </c>
      <c r="S21" s="65" t="s">
        <v>277</v>
      </c>
      <c r="T21" s="127" t="s">
        <v>277</v>
      </c>
      <c r="U21" s="127" t="s">
        <v>277</v>
      </c>
      <c r="V21" s="127" t="s">
        <v>277</v>
      </c>
      <c r="W21" s="128" t="s">
        <v>277</v>
      </c>
      <c r="X21" s="65" t="s">
        <v>277</v>
      </c>
      <c r="Y21" s="41">
        <v>316044</v>
      </c>
      <c r="Z21" s="41">
        <v>118977.98000000045</v>
      </c>
      <c r="AA21" s="41">
        <v>873645</v>
      </c>
      <c r="AB21" s="41">
        <v>-693680.98000000045</v>
      </c>
      <c r="AC21" s="39">
        <v>614986</v>
      </c>
      <c r="AD21" s="121">
        <v>1204115</v>
      </c>
      <c r="AE21" s="121">
        <v>1058851</v>
      </c>
      <c r="AF21" s="121">
        <v>77115</v>
      </c>
      <c r="AG21" s="41">
        <v>322094</v>
      </c>
      <c r="AH21" s="39">
        <v>2662175</v>
      </c>
      <c r="AI21" s="121">
        <v>322297</v>
      </c>
      <c r="AJ21" s="121">
        <v>394480</v>
      </c>
      <c r="AK21" s="121">
        <v>36077</v>
      </c>
    </row>
    <row r="22" spans="1:37">
      <c r="A22" s="6" t="s">
        <v>145</v>
      </c>
      <c r="B22" s="6" t="s">
        <v>70</v>
      </c>
      <c r="C22" s="16">
        <v>2647196</v>
      </c>
      <c r="D22" s="16">
        <v>3981070</v>
      </c>
      <c r="E22" s="7">
        <v>2062289</v>
      </c>
      <c r="F22" s="8">
        <v>1914147</v>
      </c>
      <c r="G22" s="8">
        <v>2675473</v>
      </c>
      <c r="H22" s="17">
        <v>4210484</v>
      </c>
      <c r="I22" s="16">
        <v>10862393</v>
      </c>
      <c r="J22" s="7">
        <v>6265437</v>
      </c>
      <c r="K22" s="8">
        <v>8742590</v>
      </c>
      <c r="L22" s="8">
        <v>12814889</v>
      </c>
      <c r="M22" s="17">
        <v>16491623</v>
      </c>
      <c r="N22" s="16">
        <f>N11+N12-N13-N17-N18</f>
        <v>44314539</v>
      </c>
      <c r="O22" s="7">
        <v>12295632</v>
      </c>
      <c r="P22" s="8">
        <v>16130140</v>
      </c>
      <c r="Q22" s="8">
        <v>21775540</v>
      </c>
      <c r="R22" s="17">
        <v>34376066</v>
      </c>
      <c r="S22" s="16">
        <v>84577378</v>
      </c>
      <c r="T22" s="8">
        <v>37555065</v>
      </c>
      <c r="U22" s="8">
        <v>29422432</v>
      </c>
      <c r="V22" s="8">
        <v>66475126</v>
      </c>
      <c r="W22" s="17">
        <v>38321719.430000186</v>
      </c>
      <c r="X22" s="16">
        <v>171774342.43000019</v>
      </c>
      <c r="Y22" s="8">
        <v>55919321</v>
      </c>
      <c r="Z22" s="8">
        <v>38696044</v>
      </c>
      <c r="AA22" s="8">
        <v>31192480</v>
      </c>
      <c r="AB22" s="8">
        <v>40412748</v>
      </c>
      <c r="AC22" s="16">
        <v>166220593</v>
      </c>
      <c r="AD22" s="80">
        <v>29391817</v>
      </c>
      <c r="AE22" s="80">
        <v>17444470</v>
      </c>
      <c r="AF22" s="80">
        <v>21635772</v>
      </c>
      <c r="AG22" s="8">
        <v>4219705</v>
      </c>
      <c r="AH22" s="16">
        <v>72691764</v>
      </c>
      <c r="AI22" s="80">
        <v>-14413939</v>
      </c>
      <c r="AJ22" s="80">
        <v>9638991</v>
      </c>
      <c r="AK22" s="80">
        <v>25032086</v>
      </c>
    </row>
    <row r="23" spans="1:37">
      <c r="A23" s="9" t="s">
        <v>13</v>
      </c>
      <c r="B23" s="9" t="s">
        <v>71</v>
      </c>
      <c r="C23" s="19">
        <v>39081</v>
      </c>
      <c r="D23" s="19">
        <v>136337</v>
      </c>
      <c r="E23" s="10">
        <v>2424</v>
      </c>
      <c r="F23" s="11">
        <v>2558</v>
      </c>
      <c r="G23" s="11">
        <v>254</v>
      </c>
      <c r="H23" s="20">
        <v>2447</v>
      </c>
      <c r="I23" s="19">
        <v>7683</v>
      </c>
      <c r="J23" s="10">
        <v>5540</v>
      </c>
      <c r="K23" s="11">
        <v>537659</v>
      </c>
      <c r="L23" s="11">
        <v>-200705</v>
      </c>
      <c r="M23" s="20">
        <v>209523</v>
      </c>
      <c r="N23" s="19">
        <v>552017</v>
      </c>
      <c r="O23" s="10">
        <v>379609</v>
      </c>
      <c r="P23" s="11">
        <v>-185790</v>
      </c>
      <c r="Q23" s="11">
        <v>541372</v>
      </c>
      <c r="R23" s="20">
        <v>-516306</v>
      </c>
      <c r="S23" s="19">
        <v>218885</v>
      </c>
      <c r="T23" s="11">
        <v>1692385</v>
      </c>
      <c r="U23" s="11">
        <v>-554600</v>
      </c>
      <c r="V23" s="11">
        <v>-568727</v>
      </c>
      <c r="W23" s="20">
        <v>-485738.41000000015</v>
      </c>
      <c r="X23" s="19">
        <v>83319.589999999851</v>
      </c>
      <c r="Y23" s="11">
        <v>2578758</v>
      </c>
      <c r="Z23" s="11">
        <v>-1598921.6800000002</v>
      </c>
      <c r="AA23" s="11">
        <v>798811.09613000089</v>
      </c>
      <c r="AB23" s="102">
        <f t="shared" si="0"/>
        <v>-1733557.4161300007</v>
      </c>
      <c r="AC23" s="19">
        <v>45090</v>
      </c>
      <c r="AD23" s="79">
        <v>3585368</v>
      </c>
      <c r="AE23" s="79">
        <v>3089866</v>
      </c>
      <c r="AF23" s="79">
        <v>1842293</v>
      </c>
      <c r="AG23" s="102">
        <v>-173352</v>
      </c>
      <c r="AH23" s="19">
        <v>8344175</v>
      </c>
      <c r="AI23" s="79">
        <v>1040107</v>
      </c>
      <c r="AJ23" s="79">
        <v>2610551</v>
      </c>
      <c r="AK23" s="79">
        <v>427787</v>
      </c>
    </row>
    <row r="24" spans="1:37">
      <c r="A24" s="9" t="s">
        <v>14</v>
      </c>
      <c r="B24" s="9" t="s">
        <v>72</v>
      </c>
      <c r="C24" s="19">
        <v>29686</v>
      </c>
      <c r="D24" s="19">
        <v>65</v>
      </c>
      <c r="E24" s="10">
        <v>122700</v>
      </c>
      <c r="F24" s="11">
        <v>274059</v>
      </c>
      <c r="G24" s="11">
        <v>-16498</v>
      </c>
      <c r="H24" s="20">
        <v>256638</v>
      </c>
      <c r="I24" s="19">
        <v>636899</v>
      </c>
      <c r="J24" s="10">
        <v>41988</v>
      </c>
      <c r="K24" s="11">
        <v>-22178</v>
      </c>
      <c r="L24" s="11">
        <v>-18919</v>
      </c>
      <c r="M24" s="20">
        <v>16</v>
      </c>
      <c r="N24" s="19">
        <v>907</v>
      </c>
      <c r="O24" s="10">
        <v>1112</v>
      </c>
      <c r="P24" s="11">
        <v>13</v>
      </c>
      <c r="Q24" s="11">
        <v>556</v>
      </c>
      <c r="R24" s="20">
        <v>168771</v>
      </c>
      <c r="S24" s="19">
        <v>170452</v>
      </c>
      <c r="T24" s="11">
        <v>55338</v>
      </c>
      <c r="U24" s="11">
        <v>54003</v>
      </c>
      <c r="V24" s="11">
        <v>57763</v>
      </c>
      <c r="W24" s="20">
        <v>745256.58000000042</v>
      </c>
      <c r="X24" s="19">
        <v>912360.58000000042</v>
      </c>
      <c r="Y24" s="11">
        <v>66029</v>
      </c>
      <c r="Z24" s="11">
        <v>62692</v>
      </c>
      <c r="AA24" s="11">
        <v>79629.409036185156</v>
      </c>
      <c r="AB24" s="11">
        <f t="shared" si="0"/>
        <v>4075563.5909638149</v>
      </c>
      <c r="AC24" s="19">
        <v>4283914</v>
      </c>
      <c r="AD24" s="79">
        <v>1509386</v>
      </c>
      <c r="AE24" s="79">
        <v>1565023</v>
      </c>
      <c r="AF24" s="79">
        <v>1907067</v>
      </c>
      <c r="AG24" s="11">
        <v>9869939</v>
      </c>
      <c r="AH24" s="19">
        <v>14851415</v>
      </c>
      <c r="AI24" s="79">
        <v>1710733</v>
      </c>
      <c r="AJ24" s="79">
        <v>1309444</v>
      </c>
      <c r="AK24" s="79">
        <v>1560119</v>
      </c>
    </row>
    <row r="25" spans="1:37">
      <c r="A25" s="9" t="s">
        <v>152</v>
      </c>
      <c r="B25" s="9" t="s">
        <v>153</v>
      </c>
      <c r="C25" s="19">
        <v>0</v>
      </c>
      <c r="D25" s="19">
        <v>0</v>
      </c>
      <c r="E25" s="10">
        <v>0</v>
      </c>
      <c r="F25" s="11">
        <v>0</v>
      </c>
      <c r="G25" s="11">
        <v>0</v>
      </c>
      <c r="H25" s="20">
        <v>0</v>
      </c>
      <c r="I25" s="19">
        <v>0</v>
      </c>
      <c r="J25" s="10">
        <v>0</v>
      </c>
      <c r="K25" s="11">
        <v>0</v>
      </c>
      <c r="L25" s="11">
        <v>0</v>
      </c>
      <c r="M25" s="20">
        <v>-16475</v>
      </c>
      <c r="N25" s="19">
        <v>-16475</v>
      </c>
      <c r="O25" s="10">
        <v>0</v>
      </c>
      <c r="P25" s="11">
        <v>0</v>
      </c>
      <c r="Q25" s="11">
        <v>0</v>
      </c>
      <c r="R25" s="20">
        <v>0</v>
      </c>
      <c r="S25" s="19">
        <v>0</v>
      </c>
      <c r="T25" s="11">
        <v>0</v>
      </c>
      <c r="U25" s="11">
        <v>0</v>
      </c>
      <c r="V25" s="11">
        <v>0</v>
      </c>
      <c r="W25" s="20">
        <v>0</v>
      </c>
      <c r="X25" s="19">
        <v>0</v>
      </c>
      <c r="Y25" s="11">
        <v>0</v>
      </c>
      <c r="Z25" s="11">
        <v>0</v>
      </c>
      <c r="AA25" s="11">
        <v>0</v>
      </c>
      <c r="AB25" s="11">
        <f t="shared" si="0"/>
        <v>0</v>
      </c>
      <c r="AC25" s="19">
        <v>0</v>
      </c>
      <c r="AD25" s="79">
        <v>0</v>
      </c>
      <c r="AE25" s="79">
        <v>0</v>
      </c>
      <c r="AF25" s="79">
        <v>0</v>
      </c>
      <c r="AG25" s="11">
        <v>0</v>
      </c>
      <c r="AH25" s="19">
        <v>0</v>
      </c>
      <c r="AI25" s="79">
        <v>0</v>
      </c>
      <c r="AJ25" s="79">
        <v>0</v>
      </c>
      <c r="AK25" s="79">
        <v>0</v>
      </c>
    </row>
    <row r="26" spans="1:37">
      <c r="A26" s="9" t="s">
        <v>238</v>
      </c>
      <c r="B26" s="9" t="s">
        <v>239</v>
      </c>
      <c r="C26" s="19">
        <v>0</v>
      </c>
      <c r="D26" s="19">
        <v>0</v>
      </c>
      <c r="E26" s="10">
        <v>0</v>
      </c>
      <c r="F26" s="11">
        <v>0</v>
      </c>
      <c r="G26" s="11">
        <v>0</v>
      </c>
      <c r="H26" s="20">
        <v>0</v>
      </c>
      <c r="I26" s="19">
        <v>0</v>
      </c>
      <c r="J26" s="10">
        <v>0</v>
      </c>
      <c r="K26" s="11">
        <v>0</v>
      </c>
      <c r="L26" s="11">
        <v>0</v>
      </c>
      <c r="M26" s="20">
        <v>0</v>
      </c>
      <c r="N26" s="19">
        <v>0</v>
      </c>
      <c r="O26" s="10">
        <v>0</v>
      </c>
      <c r="P26" s="11">
        <v>0</v>
      </c>
      <c r="Q26" s="11">
        <v>0</v>
      </c>
      <c r="R26" s="20">
        <v>0</v>
      </c>
      <c r="S26" s="19">
        <v>0</v>
      </c>
      <c r="T26" s="11">
        <v>0</v>
      </c>
      <c r="U26" s="11">
        <v>0</v>
      </c>
      <c r="V26" s="11">
        <v>0</v>
      </c>
      <c r="W26" s="20">
        <v>0</v>
      </c>
      <c r="X26" s="19">
        <v>0</v>
      </c>
      <c r="Y26" s="11">
        <v>0</v>
      </c>
      <c r="Z26" s="11">
        <v>0</v>
      </c>
      <c r="AA26" s="11">
        <v>0</v>
      </c>
      <c r="AB26" s="11">
        <f t="shared" ref="AB26" si="1">AC26-SUM(Y26:AA26)</f>
        <v>0</v>
      </c>
      <c r="AC26" s="19">
        <v>0</v>
      </c>
      <c r="AD26" s="79">
        <v>-492499</v>
      </c>
      <c r="AE26" s="79">
        <v>-680409</v>
      </c>
      <c r="AF26" s="79">
        <v>-711166</v>
      </c>
      <c r="AG26" s="11">
        <v>-861533</v>
      </c>
      <c r="AH26" s="19">
        <v>-2745607</v>
      </c>
      <c r="AI26" s="79">
        <v>-936980</v>
      </c>
      <c r="AJ26" s="79">
        <v>-891434</v>
      </c>
      <c r="AK26" s="79">
        <v>-694834</v>
      </c>
    </row>
    <row r="27" spans="1:37">
      <c r="A27" s="6" t="s">
        <v>146</v>
      </c>
      <c r="B27" s="6" t="s">
        <v>73</v>
      </c>
      <c r="C27" s="16">
        <v>2656591</v>
      </c>
      <c r="D27" s="16">
        <v>4117342</v>
      </c>
      <c r="E27" s="7">
        <v>1942013</v>
      </c>
      <c r="F27" s="8">
        <v>1642646</v>
      </c>
      <c r="G27" s="8">
        <v>2692225</v>
      </c>
      <c r="H27" s="17">
        <v>3956293</v>
      </c>
      <c r="I27" s="16">
        <v>10233177</v>
      </c>
      <c r="J27" s="7">
        <v>6228989</v>
      </c>
      <c r="K27" s="8">
        <v>9302427</v>
      </c>
      <c r="L27" s="8">
        <v>12633103</v>
      </c>
      <c r="M27" s="17">
        <v>16684655</v>
      </c>
      <c r="N27" s="16">
        <f>N22+N23-N24+N25</f>
        <v>44849174</v>
      </c>
      <c r="O27" s="7">
        <v>12674129</v>
      </c>
      <c r="P27" s="8">
        <v>15944337</v>
      </c>
      <c r="Q27" s="8">
        <v>22316356</v>
      </c>
      <c r="R27" s="17">
        <v>33690989</v>
      </c>
      <c r="S27" s="16">
        <v>84625811</v>
      </c>
      <c r="T27" s="8">
        <v>39192112</v>
      </c>
      <c r="U27" s="8">
        <v>28813828</v>
      </c>
      <c r="V27" s="8">
        <v>65848636</v>
      </c>
      <c r="W27" s="17">
        <v>37090725.440000176</v>
      </c>
      <c r="X27" s="16">
        <v>170945301.44000018</v>
      </c>
      <c r="Y27" s="8">
        <v>58432050</v>
      </c>
      <c r="Z27" s="8">
        <v>37034430.08106412</v>
      </c>
      <c r="AA27" s="8">
        <v>31911662</v>
      </c>
      <c r="AB27" s="8">
        <v>34603627</v>
      </c>
      <c r="AC27" s="16">
        <v>161981769</v>
      </c>
      <c r="AD27" s="80">
        <v>30975300</v>
      </c>
      <c r="AE27" s="80">
        <v>18288904</v>
      </c>
      <c r="AF27" s="80">
        <v>20859832</v>
      </c>
      <c r="AG27" s="8">
        <v>-6685119</v>
      </c>
      <c r="AH27" s="16">
        <v>63438917</v>
      </c>
      <c r="AI27" s="80">
        <v>-16021545</v>
      </c>
      <c r="AJ27" s="80">
        <v>10048664</v>
      </c>
      <c r="AK27" s="80">
        <v>23204920</v>
      </c>
    </row>
    <row r="28" spans="1:37">
      <c r="A28" s="9" t="s">
        <v>15</v>
      </c>
      <c r="B28" s="9" t="s">
        <v>74</v>
      </c>
      <c r="C28" s="19">
        <v>533960</v>
      </c>
      <c r="D28" s="19">
        <v>815069</v>
      </c>
      <c r="E28" s="10">
        <v>372300</v>
      </c>
      <c r="F28" s="11">
        <v>236972</v>
      </c>
      <c r="G28" s="11">
        <v>490463</v>
      </c>
      <c r="H28" s="20">
        <v>721397</v>
      </c>
      <c r="I28" s="19">
        <v>1821132</v>
      </c>
      <c r="J28" s="10">
        <v>1230288</v>
      </c>
      <c r="K28" s="11">
        <v>1774460</v>
      </c>
      <c r="L28" s="11">
        <v>2399386</v>
      </c>
      <c r="M28" s="20">
        <v>2975699</v>
      </c>
      <c r="N28" s="19">
        <v>8379833</v>
      </c>
      <c r="O28" s="10">
        <v>2318136</v>
      </c>
      <c r="P28" s="11">
        <v>2890739</v>
      </c>
      <c r="Q28" s="11">
        <v>4166959</v>
      </c>
      <c r="R28" s="20">
        <v>-1135824</v>
      </c>
      <c r="S28" s="19">
        <v>8240010</v>
      </c>
      <c r="T28" s="11">
        <v>3851125</v>
      </c>
      <c r="U28" s="11">
        <v>3191396</v>
      </c>
      <c r="V28" s="11">
        <v>7077654</v>
      </c>
      <c r="W28" s="20">
        <v>5226162.5500000007</v>
      </c>
      <c r="X28" s="19">
        <v>19346337.550000001</v>
      </c>
      <c r="Y28" s="11">
        <v>5750513</v>
      </c>
      <c r="Z28" s="11">
        <v>3638031.0199999996</v>
      </c>
      <c r="AA28" s="11">
        <v>6495390.3710811958</v>
      </c>
      <c r="AB28" s="11">
        <f t="shared" si="0"/>
        <v>4833252.6089188047</v>
      </c>
      <c r="AC28" s="19">
        <v>20717187</v>
      </c>
      <c r="AD28" s="79">
        <v>5390036</v>
      </c>
      <c r="AE28" s="79">
        <v>3339102</v>
      </c>
      <c r="AF28" s="79">
        <v>1797237</v>
      </c>
      <c r="AG28" s="11">
        <v>577164</v>
      </c>
      <c r="AH28" s="19">
        <v>11103539</v>
      </c>
      <c r="AI28" s="79">
        <v>3176771</v>
      </c>
      <c r="AJ28" s="79">
        <v>-3868525</v>
      </c>
      <c r="AK28" s="79">
        <v>1055013</v>
      </c>
    </row>
    <row r="29" spans="1:37">
      <c r="A29" s="6" t="s">
        <v>147</v>
      </c>
      <c r="B29" s="6" t="s">
        <v>75</v>
      </c>
      <c r="C29" s="16">
        <v>2122631</v>
      </c>
      <c r="D29" s="16">
        <v>3302273</v>
      </c>
      <c r="E29" s="7">
        <v>1569713</v>
      </c>
      <c r="F29" s="8">
        <v>1405674</v>
      </c>
      <c r="G29" s="8">
        <v>2201762</v>
      </c>
      <c r="H29" s="17">
        <v>3234896</v>
      </c>
      <c r="I29" s="16">
        <v>8412045</v>
      </c>
      <c r="J29" s="7">
        <v>4998701</v>
      </c>
      <c r="K29" s="8">
        <v>7527967</v>
      </c>
      <c r="L29" s="8">
        <v>10233717</v>
      </c>
      <c r="M29" s="17">
        <v>13708956</v>
      </c>
      <c r="N29" s="16">
        <f>N27-N28</f>
        <v>36469341</v>
      </c>
      <c r="O29" s="7">
        <v>10355993</v>
      </c>
      <c r="P29" s="8">
        <v>13053598</v>
      </c>
      <c r="Q29" s="8">
        <v>18149397</v>
      </c>
      <c r="R29" s="17">
        <v>34826813</v>
      </c>
      <c r="S29" s="16">
        <v>76385801</v>
      </c>
      <c r="T29" s="8">
        <v>35340987</v>
      </c>
      <c r="U29" s="8">
        <v>25622432</v>
      </c>
      <c r="V29" s="8">
        <v>58770982</v>
      </c>
      <c r="W29" s="17">
        <v>31864562.890000165</v>
      </c>
      <c r="X29" s="16">
        <v>151598963.89000016</v>
      </c>
      <c r="Y29" s="8">
        <v>52681537</v>
      </c>
      <c r="Z29" s="8">
        <v>33396399.06106412</v>
      </c>
      <c r="AA29" s="8">
        <v>25416271.628918804</v>
      </c>
      <c r="AB29" s="8">
        <v>29770374.391081195</v>
      </c>
      <c r="AC29" s="16">
        <v>141264582</v>
      </c>
      <c r="AD29" s="80">
        <v>25585263</v>
      </c>
      <c r="AE29" s="80">
        <v>14949803</v>
      </c>
      <c r="AF29" s="80">
        <v>19062595</v>
      </c>
      <c r="AG29" s="8">
        <v>-7262283</v>
      </c>
      <c r="AH29" s="16">
        <v>52335378</v>
      </c>
      <c r="AI29" s="80">
        <v>-12844774</v>
      </c>
      <c r="AJ29" s="80">
        <v>7563647</v>
      </c>
      <c r="AK29" s="80">
        <v>22149907</v>
      </c>
    </row>
    <row r="30" spans="1:37">
      <c r="A30" s="6" t="s">
        <v>148</v>
      </c>
      <c r="B30" s="6" t="s">
        <v>76</v>
      </c>
      <c r="C30" s="16">
        <v>2122631</v>
      </c>
      <c r="D30" s="16">
        <v>3302273</v>
      </c>
      <c r="E30" s="7">
        <v>1569713</v>
      </c>
      <c r="F30" s="8">
        <v>1405674</v>
      </c>
      <c r="G30" s="8">
        <v>2201762</v>
      </c>
      <c r="H30" s="17">
        <v>3234896</v>
      </c>
      <c r="I30" s="16">
        <v>8412045</v>
      </c>
      <c r="J30" s="7">
        <v>4998701</v>
      </c>
      <c r="K30" s="8">
        <v>7527967</v>
      </c>
      <c r="L30" s="8">
        <v>10233717</v>
      </c>
      <c r="M30" s="17">
        <v>13708956</v>
      </c>
      <c r="N30" s="16">
        <f>N29</f>
        <v>36469341</v>
      </c>
      <c r="O30" s="7">
        <v>10355993</v>
      </c>
      <c r="P30" s="8">
        <v>13053598</v>
      </c>
      <c r="Q30" s="8">
        <v>18149397</v>
      </c>
      <c r="R30" s="75">
        <v>34826813</v>
      </c>
      <c r="S30" s="16">
        <v>76385801</v>
      </c>
      <c r="T30" s="8">
        <v>35340987</v>
      </c>
      <c r="U30" s="8">
        <v>25622432</v>
      </c>
      <c r="V30" s="8">
        <v>58770982</v>
      </c>
      <c r="W30" s="17">
        <v>31864562.890000165</v>
      </c>
      <c r="X30" s="16">
        <v>151598963.89000016</v>
      </c>
      <c r="Y30" s="8">
        <v>52681537</v>
      </c>
      <c r="Z30" s="8">
        <v>33396399.06106412</v>
      </c>
      <c r="AA30" s="8">
        <v>25416271.628918804</v>
      </c>
      <c r="AB30" s="8">
        <v>29770374.391081195</v>
      </c>
      <c r="AC30" s="16">
        <v>141264582</v>
      </c>
      <c r="AD30" s="80">
        <v>25585263</v>
      </c>
      <c r="AE30" s="80">
        <v>14949803</v>
      </c>
      <c r="AF30" s="80">
        <v>19062595</v>
      </c>
      <c r="AG30" s="8">
        <v>-7262283</v>
      </c>
      <c r="AH30" s="16">
        <v>52335378</v>
      </c>
      <c r="AI30" s="80">
        <v>-12844774</v>
      </c>
      <c r="AJ30" s="80">
        <v>7563647</v>
      </c>
      <c r="AK30" s="80">
        <v>22149907</v>
      </c>
    </row>
    <row r="31" spans="1:37" s="5" customFormat="1">
      <c r="A31" s="29" t="s">
        <v>4</v>
      </c>
      <c r="B31" s="29" t="s">
        <v>4</v>
      </c>
      <c r="C31" s="35">
        <v>3225245</v>
      </c>
      <c r="D31" s="35">
        <v>4514576</v>
      </c>
      <c r="E31" s="36">
        <v>2213679</v>
      </c>
      <c r="F31" s="32">
        <v>2054108</v>
      </c>
      <c r="G31" s="32">
        <v>2822540</v>
      </c>
      <c r="H31" s="37">
        <v>4350292</v>
      </c>
      <c r="I31" s="35">
        <v>11440619</v>
      </c>
      <c r="J31" s="36">
        <v>6443937</v>
      </c>
      <c r="K31" s="32">
        <v>8856831</v>
      </c>
      <c r="L31" s="32">
        <v>13023056</v>
      </c>
      <c r="M31" s="37">
        <v>16687864.803782471</v>
      </c>
      <c r="N31" s="35">
        <v>45011688.803782471</v>
      </c>
      <c r="O31" s="36">
        <v>12482111</v>
      </c>
      <c r="P31" s="32">
        <v>16399675</v>
      </c>
      <c r="Q31" s="32">
        <v>22095300</v>
      </c>
      <c r="R31" s="37">
        <v>34750534</v>
      </c>
      <c r="S31" s="35">
        <v>85727620</v>
      </c>
      <c r="T31" s="32">
        <v>38248741</v>
      </c>
      <c r="U31" s="32">
        <v>30159485</v>
      </c>
      <c r="V31" s="32">
        <v>67256792</v>
      </c>
      <c r="W31" s="37">
        <v>39195090.0400002</v>
      </c>
      <c r="X31" s="35">
        <v>174860108.0400002</v>
      </c>
      <c r="Y31" s="32">
        <v>56860731</v>
      </c>
      <c r="Z31" s="32">
        <v>43435196</v>
      </c>
      <c r="AA31" s="32">
        <v>34497126</v>
      </c>
      <c r="AB31" s="32">
        <v>42772556</v>
      </c>
      <c r="AC31" s="35">
        <v>177565609</v>
      </c>
      <c r="AD31" s="83">
        <v>32133872</v>
      </c>
      <c r="AE31" s="83">
        <v>29636841</v>
      </c>
      <c r="AF31" s="83">
        <v>25720667</v>
      </c>
      <c r="AG31" s="32">
        <v>24517621</v>
      </c>
      <c r="AH31" s="35">
        <v>112009001</v>
      </c>
      <c r="AI31" s="83">
        <v>17136690</v>
      </c>
      <c r="AJ31" s="83">
        <v>19794802</v>
      </c>
      <c r="AK31" s="83">
        <v>30001578</v>
      </c>
    </row>
    <row r="32" spans="1:37" s="5" customFormat="1">
      <c r="A32" s="29" t="s">
        <v>225</v>
      </c>
      <c r="B32" s="29" t="s">
        <v>215</v>
      </c>
      <c r="C32" s="35" t="s">
        <v>216</v>
      </c>
      <c r="D32" s="35" t="s">
        <v>216</v>
      </c>
      <c r="E32" s="36" t="s">
        <v>216</v>
      </c>
      <c r="F32" s="32" t="s">
        <v>216</v>
      </c>
      <c r="G32" s="32" t="s">
        <v>216</v>
      </c>
      <c r="H32" s="37" t="s">
        <v>216</v>
      </c>
      <c r="I32" s="35" t="s">
        <v>216</v>
      </c>
      <c r="J32" s="36" t="s">
        <v>216</v>
      </c>
      <c r="K32" s="32" t="s">
        <v>216</v>
      </c>
      <c r="L32" s="32" t="s">
        <v>216</v>
      </c>
      <c r="M32" s="37" t="s">
        <v>216</v>
      </c>
      <c r="N32" s="35" t="s">
        <v>216</v>
      </c>
      <c r="O32" s="36" t="s">
        <v>216</v>
      </c>
      <c r="P32" s="32" t="s">
        <v>216</v>
      </c>
      <c r="Q32" s="32" t="s">
        <v>216</v>
      </c>
      <c r="R32" s="37" t="s">
        <v>216</v>
      </c>
      <c r="S32" s="35" t="s">
        <v>216</v>
      </c>
      <c r="T32" s="32">
        <v>39154210</v>
      </c>
      <c r="U32" s="32">
        <v>37551126</v>
      </c>
      <c r="V32" s="32">
        <v>74511918</v>
      </c>
      <c r="W32" s="37">
        <v>78425960</v>
      </c>
      <c r="X32" s="35">
        <v>229643214</v>
      </c>
      <c r="Y32" s="32">
        <v>64410836</v>
      </c>
      <c r="Z32" s="32">
        <v>47558008</v>
      </c>
      <c r="AA32" s="32">
        <v>54850650</v>
      </c>
      <c r="AB32" s="32">
        <v>67359837</v>
      </c>
      <c r="AC32" s="35">
        <f>SUM(Y32:AB32)</f>
        <v>234179331</v>
      </c>
      <c r="AD32" s="83">
        <v>42130413</v>
      </c>
      <c r="AE32" s="83">
        <v>28447420</v>
      </c>
      <c r="AF32" s="83">
        <v>34979660</v>
      </c>
      <c r="AG32" s="32">
        <v>35291595</v>
      </c>
      <c r="AH32" s="35">
        <v>140849088</v>
      </c>
      <c r="AI32" s="83">
        <v>27633599</v>
      </c>
      <c r="AJ32" s="83">
        <v>21939576</v>
      </c>
      <c r="AK32" s="83">
        <v>33662044</v>
      </c>
    </row>
    <row r="33" spans="1:37">
      <c r="F33" s="8"/>
      <c r="G33" s="8"/>
      <c r="H33" s="8"/>
      <c r="K33" s="8"/>
      <c r="L33" s="8"/>
      <c r="M33" s="8"/>
      <c r="N33" s="8"/>
      <c r="X33" s="97"/>
      <c r="AC33" s="97"/>
      <c r="AD33" s="97"/>
      <c r="AE33" s="76"/>
      <c r="AJ33" s="76"/>
      <c r="AK33" s="76"/>
    </row>
    <row r="34" spans="1:37">
      <c r="A34" s="21"/>
      <c r="C34" s="64" t="s">
        <v>176</v>
      </c>
      <c r="D34" s="22"/>
      <c r="E34" s="8"/>
      <c r="F34" s="8"/>
      <c r="G34" s="8"/>
      <c r="H34" s="8"/>
      <c r="I34" s="22"/>
      <c r="J34" s="8"/>
      <c r="K34" s="8"/>
      <c r="L34" s="8"/>
      <c r="M34" s="8"/>
      <c r="N34" s="93"/>
      <c r="S34" s="93"/>
      <c r="U34" s="93"/>
      <c r="X34" s="98"/>
      <c r="AB34" s="64" t="s">
        <v>251</v>
      </c>
      <c r="AC34" s="98"/>
      <c r="AD34" s="98"/>
      <c r="AE34" s="93"/>
      <c r="AG34" s="64"/>
      <c r="AJ34" s="93"/>
      <c r="AK34" s="93"/>
    </row>
    <row r="35" spans="1:37">
      <c r="A35" s="6"/>
      <c r="C35" s="38" t="s">
        <v>177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94"/>
      <c r="S35" s="94"/>
      <c r="U35" s="94"/>
      <c r="X35" s="99"/>
      <c r="AB35" s="38" t="s">
        <v>254</v>
      </c>
      <c r="AC35" s="99"/>
      <c r="AD35" s="99"/>
      <c r="AE35" s="94"/>
      <c r="AG35" s="38"/>
      <c r="AJ35" s="94"/>
      <c r="AK35" s="94"/>
    </row>
    <row r="36" spans="1:37">
      <c r="A36" s="9"/>
      <c r="C36" s="38" t="s">
        <v>175</v>
      </c>
      <c r="D36" s="11"/>
      <c r="E36" s="8"/>
      <c r="F36" s="8"/>
      <c r="G36" s="8"/>
      <c r="H36" s="8"/>
      <c r="I36" s="11"/>
      <c r="J36" s="8"/>
      <c r="K36" s="8"/>
      <c r="L36" s="8"/>
      <c r="M36" s="8"/>
      <c r="N36" s="93"/>
      <c r="S36" s="93"/>
      <c r="U36" s="93"/>
      <c r="X36" s="98"/>
      <c r="AB36" s="38" t="s">
        <v>253</v>
      </c>
      <c r="AC36" s="98"/>
      <c r="AD36" s="98"/>
      <c r="AE36" s="93"/>
      <c r="AG36" s="38"/>
      <c r="AJ36" s="93"/>
      <c r="AK36" s="93"/>
    </row>
    <row r="37" spans="1:37">
      <c r="A37" s="6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3"/>
      <c r="S37" s="93"/>
      <c r="U37" s="93"/>
      <c r="X37" s="98"/>
      <c r="AA37" s="76"/>
      <c r="AB37" s="76"/>
      <c r="AC37" s="76"/>
      <c r="AD37" s="98"/>
      <c r="AE37" s="93"/>
      <c r="AG37" s="76"/>
      <c r="AJ37" s="93"/>
      <c r="AK37" s="93"/>
    </row>
    <row r="38" spans="1:37">
      <c r="A38" s="9"/>
      <c r="B38" s="9"/>
      <c r="C38" s="64" t="s">
        <v>277</v>
      </c>
      <c r="D38" s="11"/>
      <c r="E38" s="8"/>
      <c r="F38" s="8"/>
      <c r="G38" s="8"/>
      <c r="H38" s="8"/>
      <c r="I38" s="11"/>
      <c r="J38" s="8"/>
      <c r="K38" s="8"/>
      <c r="L38" s="8"/>
      <c r="M38" s="8"/>
      <c r="N38" s="8"/>
      <c r="Y38" s="76"/>
      <c r="Z38" s="76"/>
      <c r="AA38" s="76"/>
      <c r="AB38" s="76"/>
      <c r="AC38" s="76"/>
      <c r="AG38" s="76"/>
    </row>
    <row r="39" spans="1:37">
      <c r="A39" s="9"/>
      <c r="B39" s="9"/>
      <c r="C39" s="38" t="s">
        <v>272</v>
      </c>
      <c r="D39" s="11"/>
      <c r="E39" s="8"/>
      <c r="F39" s="8"/>
      <c r="G39" s="8"/>
      <c r="H39" s="8"/>
      <c r="I39" s="11"/>
      <c r="J39" s="8"/>
      <c r="K39" s="8"/>
      <c r="L39" s="8"/>
      <c r="M39" s="8"/>
      <c r="N39" s="8"/>
      <c r="AA39" s="76"/>
      <c r="AB39" s="76"/>
      <c r="AC39" s="76"/>
      <c r="AG39" s="76"/>
    </row>
    <row r="40" spans="1:37">
      <c r="A40" s="9"/>
      <c r="B40" s="9"/>
      <c r="C40" s="38" t="s">
        <v>273</v>
      </c>
      <c r="D40" s="11"/>
      <c r="E40" s="8"/>
      <c r="F40" s="8"/>
      <c r="G40" s="8"/>
      <c r="H40" s="8"/>
      <c r="I40" s="11"/>
      <c r="J40" s="8"/>
      <c r="K40" s="8"/>
      <c r="L40" s="8"/>
      <c r="M40" s="8"/>
      <c r="N40" s="8"/>
      <c r="AA40" s="76"/>
      <c r="AB40" s="76"/>
      <c r="AC40" s="76"/>
      <c r="AG40" s="76"/>
    </row>
    <row r="41" spans="1:37">
      <c r="A41" s="9"/>
      <c r="B41" s="9"/>
      <c r="C41" s="11"/>
      <c r="D41" s="11"/>
      <c r="E41" s="8"/>
      <c r="F41" s="8"/>
      <c r="G41" s="8"/>
      <c r="H41" s="8"/>
      <c r="I41" s="11"/>
      <c r="J41" s="8"/>
      <c r="K41" s="8"/>
      <c r="L41" s="8"/>
      <c r="M41" s="8"/>
      <c r="N41" s="8"/>
      <c r="AA41" s="76"/>
      <c r="AB41" s="76"/>
      <c r="AC41" s="76"/>
      <c r="AG41" s="76"/>
    </row>
    <row r="42" spans="1:37">
      <c r="A42" s="6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AA42" s="76"/>
      <c r="AB42" s="76"/>
      <c r="AC42" s="76"/>
      <c r="AG42" s="76"/>
    </row>
    <row r="43" spans="1:37">
      <c r="A43" s="9"/>
      <c r="B43" s="9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37">
      <c r="A44" s="9"/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37">
      <c r="A45" s="6"/>
      <c r="B45" s="6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37">
      <c r="A46" s="9"/>
      <c r="B46" s="9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37">
      <c r="A47" s="6"/>
      <c r="B47" s="6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37">
      <c r="A48" s="9"/>
      <c r="B48" s="9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6"/>
      <c r="B49" s="6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6"/>
      <c r="B50" s="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M60"/>
  <sheetViews>
    <sheetView showGridLines="0" zoomScaleNormal="100" workbookViewId="0">
      <pane xSplit="3" ySplit="3" topLeftCell="D18" activePane="bottomRight" state="frozen"/>
      <selection pane="topRight" activeCell="D1" sqref="D1"/>
      <selection pane="bottomLeft" activeCell="A4" sqref="A4"/>
      <selection pane="bottomRight" activeCell="AD23" sqref="AD23"/>
    </sheetView>
  </sheetViews>
  <sheetFormatPr defaultColWidth="9.1796875" defaultRowHeight="14.5" outlineLevelCol="1"/>
  <cols>
    <col min="1" max="1" width="3" style="4" customWidth="1"/>
    <col min="2" max="2" width="35.81640625" style="23" customWidth="1"/>
    <col min="3" max="3" width="33.54296875" style="4" customWidth="1"/>
    <col min="4" max="5" width="10.7265625" style="4" customWidth="1"/>
    <col min="6" max="7" width="10.7265625" style="4" hidden="1" customWidth="1" outlineLevel="1"/>
    <col min="8" max="9" width="10.453125" style="4" hidden="1" customWidth="1" outlineLevel="1"/>
    <col min="10" max="10" width="10.453125" style="4" customWidth="1" collapsed="1"/>
    <col min="11" max="12" width="10.7265625" style="4" hidden="1" customWidth="1" outlineLevel="1"/>
    <col min="13" max="14" width="10.453125" style="4" hidden="1" customWidth="1" outlineLevel="1"/>
    <col min="15" max="15" width="10.453125" style="4" customWidth="1" collapsed="1"/>
    <col min="16" max="19" width="0" style="4" hidden="1" customWidth="1" outlineLevel="1"/>
    <col min="20" max="20" width="9.1796875" style="4" collapsed="1"/>
    <col min="21" max="24" width="9.1796875" style="4" hidden="1" customWidth="1" outlineLevel="1"/>
    <col min="25" max="25" width="9.1796875" style="100" collapsed="1"/>
    <col min="26" max="29" width="10.7265625" style="4" hidden="1" customWidth="1" outlineLevel="1"/>
    <col min="30" max="30" width="10.7265625" style="100" customWidth="1" collapsed="1"/>
    <col min="31" max="32" width="10.7265625" style="4" hidden="1" customWidth="1" outlineLevel="1"/>
    <col min="33" max="33" width="9.1796875" style="4" hidden="1" customWidth="1" outlineLevel="1"/>
    <col min="34" max="34" width="10.7265625" style="4" hidden="1" customWidth="1" outlineLevel="1"/>
    <col min="35" max="35" width="10.7265625" style="100" customWidth="1" collapsed="1"/>
    <col min="36" max="36" width="9.1796875" style="4" outlineLevel="1"/>
    <col min="37" max="38" width="10.7265625" style="4" customWidth="1" outlineLevel="1"/>
    <col min="39" max="16384" width="9.1796875" style="4"/>
  </cols>
  <sheetData>
    <row r="3" spans="2:38" ht="21">
      <c r="B3" s="105" t="s">
        <v>172</v>
      </c>
      <c r="C3" s="106" t="s">
        <v>173</v>
      </c>
      <c r="D3" s="107">
        <v>2015</v>
      </c>
      <c r="E3" s="107">
        <v>2016</v>
      </c>
      <c r="F3" s="108" t="s">
        <v>178</v>
      </c>
      <c r="G3" s="109" t="s">
        <v>179</v>
      </c>
      <c r="H3" s="109" t="s">
        <v>180</v>
      </c>
      <c r="I3" s="109" t="s">
        <v>181</v>
      </c>
      <c r="J3" s="107">
        <v>2017</v>
      </c>
      <c r="K3" s="108" t="s">
        <v>5</v>
      </c>
      <c r="L3" s="109" t="s">
        <v>6</v>
      </c>
      <c r="M3" s="109" t="s">
        <v>7</v>
      </c>
      <c r="N3" s="109" t="s">
        <v>151</v>
      </c>
      <c r="O3" s="107">
        <v>2018</v>
      </c>
      <c r="P3" s="108" t="s">
        <v>182</v>
      </c>
      <c r="Q3" s="109" t="s">
        <v>183</v>
      </c>
      <c r="R3" s="109" t="s">
        <v>184</v>
      </c>
      <c r="S3" s="109" t="s">
        <v>185</v>
      </c>
      <c r="T3" s="107">
        <v>2019</v>
      </c>
      <c r="U3" s="110" t="s">
        <v>191</v>
      </c>
      <c r="V3" s="108" t="s">
        <v>209</v>
      </c>
      <c r="W3" s="111" t="s">
        <v>210</v>
      </c>
      <c r="X3" s="110" t="s">
        <v>211</v>
      </c>
      <c r="Y3" s="107">
        <v>2020</v>
      </c>
      <c r="Z3" s="110" t="s">
        <v>226</v>
      </c>
      <c r="AA3" s="111" t="s">
        <v>230</v>
      </c>
      <c r="AB3" s="111" t="s">
        <v>231</v>
      </c>
      <c r="AC3" s="111" t="s">
        <v>232</v>
      </c>
      <c r="AD3" s="107">
        <v>2021</v>
      </c>
      <c r="AE3" s="111" t="s">
        <v>236</v>
      </c>
      <c r="AF3" s="111" t="s">
        <v>243</v>
      </c>
      <c r="AG3" s="111" t="s">
        <v>252</v>
      </c>
      <c r="AH3" s="111" t="s">
        <v>255</v>
      </c>
      <c r="AI3" s="107">
        <v>2022</v>
      </c>
      <c r="AJ3" s="111" t="s">
        <v>280</v>
      </c>
      <c r="AK3" s="111" t="s">
        <v>291</v>
      </c>
      <c r="AL3" s="111" t="s">
        <v>292</v>
      </c>
    </row>
    <row r="4" spans="2:38" s="70" customFormat="1">
      <c r="B4" s="66" t="s">
        <v>16</v>
      </c>
      <c r="C4" s="67" t="s">
        <v>112</v>
      </c>
      <c r="D4" s="68"/>
      <c r="E4" s="68"/>
      <c r="F4" s="69"/>
      <c r="G4" s="67"/>
      <c r="H4" s="67"/>
      <c r="I4" s="67"/>
      <c r="J4" s="68"/>
      <c r="K4" s="69"/>
      <c r="L4" s="67"/>
      <c r="M4" s="67"/>
      <c r="N4" s="67"/>
      <c r="O4" s="68"/>
      <c r="P4" s="69"/>
      <c r="Q4" s="67"/>
      <c r="R4" s="67"/>
      <c r="S4" s="67"/>
      <c r="T4" s="68"/>
      <c r="U4" s="86"/>
      <c r="V4" s="69"/>
      <c r="W4" s="95"/>
      <c r="X4" s="95"/>
      <c r="Y4" s="68"/>
      <c r="Z4" s="86"/>
      <c r="AA4" s="95"/>
      <c r="AB4" s="95"/>
      <c r="AC4" s="95"/>
      <c r="AD4" s="68"/>
      <c r="AE4" s="95"/>
      <c r="AF4" s="95"/>
      <c r="AG4" s="95"/>
      <c r="AH4" s="95"/>
      <c r="AI4" s="68"/>
      <c r="AJ4" s="95"/>
      <c r="AK4" s="95"/>
      <c r="AL4" s="95"/>
    </row>
    <row r="5" spans="2:38" s="5" customFormat="1">
      <c r="B5" s="26" t="s">
        <v>143</v>
      </c>
      <c r="C5" s="6" t="s">
        <v>73</v>
      </c>
      <c r="D5" s="16">
        <v>2656591</v>
      </c>
      <c r="E5" s="16">
        <v>4117342</v>
      </c>
      <c r="F5" s="7">
        <v>1942013</v>
      </c>
      <c r="G5" s="8">
        <v>1642646</v>
      </c>
      <c r="H5" s="8">
        <v>2692225</v>
      </c>
      <c r="I5" s="8">
        <v>3956293</v>
      </c>
      <c r="J5" s="16">
        <v>10233177</v>
      </c>
      <c r="K5" s="7">
        <v>6228989</v>
      </c>
      <c r="L5" s="8">
        <v>9302427</v>
      </c>
      <c r="M5" s="8">
        <v>12633103</v>
      </c>
      <c r="N5" s="8">
        <v>16684655</v>
      </c>
      <c r="O5" s="16">
        <v>44849174</v>
      </c>
      <c r="P5" s="7">
        <v>12674129</v>
      </c>
      <c r="Q5" s="8">
        <v>15944337</v>
      </c>
      <c r="R5" s="8">
        <v>22316356</v>
      </c>
      <c r="S5" s="8">
        <v>33690989</v>
      </c>
      <c r="T5" s="16">
        <v>84625811</v>
      </c>
      <c r="U5" s="84">
        <v>39192112</v>
      </c>
      <c r="V5" s="7">
        <v>28813828.189999864</v>
      </c>
      <c r="W5" s="80">
        <v>65848636.130000338</v>
      </c>
      <c r="X5" s="80">
        <v>37090725.119999975</v>
      </c>
      <c r="Y5" s="16">
        <v>170945301.44000018</v>
      </c>
      <c r="Z5" s="84">
        <v>58432050</v>
      </c>
      <c r="AA5" s="80">
        <v>37034430.08106412</v>
      </c>
      <c r="AB5" s="80">
        <v>31290779</v>
      </c>
      <c r="AC5" s="80">
        <v>35224509.91893588</v>
      </c>
      <c r="AD5" s="16">
        <v>161981769</v>
      </c>
      <c r="AE5" s="80">
        <v>30975300</v>
      </c>
      <c r="AF5" s="80">
        <v>18288904</v>
      </c>
      <c r="AG5" s="80">
        <v>20859832</v>
      </c>
      <c r="AH5" s="80">
        <v>-6685119</v>
      </c>
      <c r="AI5" s="16">
        <v>63438917</v>
      </c>
      <c r="AJ5" s="80">
        <v>-16021545</v>
      </c>
      <c r="AK5" s="80">
        <v>10048664</v>
      </c>
      <c r="AL5" s="80">
        <v>23204920</v>
      </c>
    </row>
    <row r="6" spans="2:38" s="5" customFormat="1">
      <c r="B6" s="26" t="s">
        <v>17</v>
      </c>
      <c r="C6" s="6" t="s">
        <v>113</v>
      </c>
      <c r="D6" s="16">
        <v>2855100</v>
      </c>
      <c r="E6" s="16">
        <v>-784294</v>
      </c>
      <c r="F6" s="7">
        <v>-326844</v>
      </c>
      <c r="G6" s="8">
        <v>-8685</v>
      </c>
      <c r="H6" s="8">
        <v>-756795</v>
      </c>
      <c r="I6" s="8">
        <v>-517057</v>
      </c>
      <c r="J6" s="16">
        <v>-1609381</v>
      </c>
      <c r="K6" s="7">
        <v>-1504724</v>
      </c>
      <c r="L6" s="8">
        <v>-742700</v>
      </c>
      <c r="M6" s="8">
        <v>-641523</v>
      </c>
      <c r="N6" s="8">
        <v>1100238</v>
      </c>
      <c r="O6" s="16">
        <v>-1788709</v>
      </c>
      <c r="P6" s="7">
        <v>-299245</v>
      </c>
      <c r="Q6" s="8">
        <v>-1588666</v>
      </c>
      <c r="R6" s="8">
        <v>-7196971</v>
      </c>
      <c r="S6" s="8">
        <v>670938</v>
      </c>
      <c r="T6" s="16">
        <v>-8413944</v>
      </c>
      <c r="U6" s="84">
        <v>-7735372.0647153817</v>
      </c>
      <c r="V6" s="7">
        <v>-6674686.4939948358</v>
      </c>
      <c r="W6" s="80">
        <v>2219782.5399999134</v>
      </c>
      <c r="X6" s="80">
        <v>49366068.0187103</v>
      </c>
      <c r="Y6" s="16">
        <v>37175792</v>
      </c>
      <c r="Z6" s="84">
        <v>5172418</v>
      </c>
      <c r="AA6" s="80">
        <v>22151607.34409561</v>
      </c>
      <c r="AB6" s="80">
        <v>16339291</v>
      </c>
      <c r="AC6" s="80">
        <v>12481029.65590439</v>
      </c>
      <c r="AD6" s="16">
        <v>56144346</v>
      </c>
      <c r="AE6" s="80">
        <v>26738559</v>
      </c>
      <c r="AF6" s="80">
        <v>19969826</v>
      </c>
      <c r="AG6" s="80">
        <v>14146729</v>
      </c>
      <c r="AH6" s="80">
        <v>33331930</v>
      </c>
      <c r="AI6" s="16">
        <v>94187044</v>
      </c>
      <c r="AJ6" s="80">
        <v>49202853</v>
      </c>
      <c r="AK6" s="80">
        <v>9272659</v>
      </c>
      <c r="AL6" s="80">
        <v>11372252</v>
      </c>
    </row>
    <row r="7" spans="2:38">
      <c r="B7" s="27" t="s">
        <v>18</v>
      </c>
      <c r="C7" s="9" t="s">
        <v>114</v>
      </c>
      <c r="D7" s="19">
        <v>578049</v>
      </c>
      <c r="E7" s="19">
        <v>533506</v>
      </c>
      <c r="F7" s="10">
        <v>151390</v>
      </c>
      <c r="G7" s="11">
        <v>139961</v>
      </c>
      <c r="H7" s="11">
        <v>147067</v>
      </c>
      <c r="I7" s="11">
        <v>139808</v>
      </c>
      <c r="J7" s="19">
        <v>578226</v>
      </c>
      <c r="K7" s="10">
        <v>178500</v>
      </c>
      <c r="L7" s="11">
        <v>114241</v>
      </c>
      <c r="M7" s="11">
        <v>208167</v>
      </c>
      <c r="N7" s="11">
        <v>196242</v>
      </c>
      <c r="O7" s="19">
        <v>697150</v>
      </c>
      <c r="P7" s="10">
        <v>186479</v>
      </c>
      <c r="Q7" s="11">
        <v>269535</v>
      </c>
      <c r="R7" s="11">
        <v>319760</v>
      </c>
      <c r="S7" s="11">
        <v>374468</v>
      </c>
      <c r="T7" s="19">
        <v>1150242</v>
      </c>
      <c r="U7" s="85">
        <v>693676</v>
      </c>
      <c r="V7" s="10">
        <v>737052.87999999989</v>
      </c>
      <c r="W7" s="79">
        <v>781665.82999999914</v>
      </c>
      <c r="X7" s="79">
        <v>873370.90000000084</v>
      </c>
      <c r="Y7" s="19">
        <v>3085765.61</v>
      </c>
      <c r="Z7" s="85">
        <v>941410</v>
      </c>
      <c r="AA7" s="79">
        <v>978451.92000000016</v>
      </c>
      <c r="AB7" s="79">
        <v>3304646</v>
      </c>
      <c r="AC7" s="79">
        <v>2762969.08</v>
      </c>
      <c r="AD7" s="19">
        <v>7987477</v>
      </c>
      <c r="AE7" s="79">
        <v>2788738</v>
      </c>
      <c r="AF7" s="79">
        <v>3967809</v>
      </c>
      <c r="AG7" s="79">
        <v>3741528</v>
      </c>
      <c r="AH7" s="79">
        <v>5977323</v>
      </c>
      <c r="AI7" s="19">
        <v>16475398</v>
      </c>
      <c r="AJ7" s="79">
        <v>5289007</v>
      </c>
      <c r="AK7" s="79">
        <v>5142514</v>
      </c>
      <c r="AL7" s="79">
        <v>4969493</v>
      </c>
    </row>
    <row r="8" spans="2:38">
      <c r="B8" s="27" t="s">
        <v>115</v>
      </c>
      <c r="C8" s="9" t="s">
        <v>118</v>
      </c>
      <c r="D8" s="19">
        <v>27313</v>
      </c>
      <c r="E8" s="19">
        <v>-33334</v>
      </c>
      <c r="F8" s="10">
        <v>15769</v>
      </c>
      <c r="G8" s="11">
        <v>-100379</v>
      </c>
      <c r="H8" s="11">
        <v>114267</v>
      </c>
      <c r="I8" s="11">
        <v>65944</v>
      </c>
      <c r="J8" s="19">
        <v>95601</v>
      </c>
      <c r="K8" s="10">
        <v>-95896</v>
      </c>
      <c r="L8" s="11">
        <v>-172635</v>
      </c>
      <c r="M8" s="11">
        <v>570463</v>
      </c>
      <c r="N8" s="11">
        <v>-314465</v>
      </c>
      <c r="O8" s="19">
        <v>-12533</v>
      </c>
      <c r="P8" s="10">
        <v>-136353</v>
      </c>
      <c r="Q8" s="11">
        <v>177122</v>
      </c>
      <c r="R8" s="11">
        <v>-147907</v>
      </c>
      <c r="S8" s="11">
        <v>214504</v>
      </c>
      <c r="T8" s="19">
        <v>107366</v>
      </c>
      <c r="U8" s="85">
        <v>-1163568</v>
      </c>
      <c r="V8" s="10">
        <v>990248.19</v>
      </c>
      <c r="W8" s="79">
        <v>-490384.56000000006</v>
      </c>
      <c r="X8" s="79">
        <v>689188.37000000011</v>
      </c>
      <c r="Y8" s="19">
        <v>25484</v>
      </c>
      <c r="Z8" s="85">
        <v>-1327070</v>
      </c>
      <c r="AA8" s="79">
        <v>834739.02999999991</v>
      </c>
      <c r="AB8" s="79">
        <v>-3760838</v>
      </c>
      <c r="AC8" s="79">
        <v>3926006.9699999997</v>
      </c>
      <c r="AD8" s="19">
        <v>-327162</v>
      </c>
      <c r="AE8" s="79">
        <v>5078373</v>
      </c>
      <c r="AF8" s="79">
        <v>-5420049</v>
      </c>
      <c r="AG8" s="79">
        <v>725300</v>
      </c>
      <c r="AH8" s="79">
        <v>-599703</v>
      </c>
      <c r="AI8" s="19">
        <v>-216079</v>
      </c>
      <c r="AJ8" s="79">
        <v>1067782</v>
      </c>
      <c r="AK8" s="79">
        <v>-1671953</v>
      </c>
      <c r="AL8" s="79">
        <v>1215177</v>
      </c>
    </row>
    <row r="9" spans="2:38">
      <c r="B9" s="27" t="s">
        <v>200</v>
      </c>
      <c r="C9" s="9" t="s">
        <v>202</v>
      </c>
      <c r="D9" s="19">
        <v>0</v>
      </c>
      <c r="E9" s="19">
        <v>0</v>
      </c>
      <c r="F9" s="10">
        <v>0</v>
      </c>
      <c r="G9" s="11">
        <v>0</v>
      </c>
      <c r="H9" s="11">
        <v>0</v>
      </c>
      <c r="I9" s="11">
        <v>0</v>
      </c>
      <c r="J9" s="19">
        <v>0</v>
      </c>
      <c r="K9" s="10">
        <v>0</v>
      </c>
      <c r="L9" s="11"/>
      <c r="M9" s="11"/>
      <c r="N9" s="11"/>
      <c r="O9" s="19"/>
      <c r="P9" s="10"/>
      <c r="Q9" s="11"/>
      <c r="R9" s="11"/>
      <c r="S9" s="11"/>
      <c r="T9" s="19"/>
      <c r="U9" s="85">
        <v>55338</v>
      </c>
      <c r="V9" s="10">
        <v>54003</v>
      </c>
      <c r="W9" s="79">
        <v>57684</v>
      </c>
      <c r="X9" s="79">
        <v>66255</v>
      </c>
      <c r="Y9" s="19">
        <v>233280</v>
      </c>
      <c r="Z9" s="85">
        <v>64482</v>
      </c>
      <c r="AA9" s="79">
        <v>62692</v>
      </c>
      <c r="AB9" s="79">
        <v>60887</v>
      </c>
      <c r="AC9" s="79">
        <v>83614</v>
      </c>
      <c r="AD9" s="19">
        <v>271675</v>
      </c>
      <c r="AE9" s="79">
        <v>87973</v>
      </c>
      <c r="AF9" s="79">
        <v>75892</v>
      </c>
      <c r="AG9" s="79">
        <v>72110</v>
      </c>
      <c r="AH9" s="79">
        <v>73303</v>
      </c>
      <c r="AI9" s="19">
        <v>309278</v>
      </c>
      <c r="AJ9" s="79">
        <v>66497</v>
      </c>
      <c r="AK9" s="79">
        <v>51679</v>
      </c>
      <c r="AL9" s="79">
        <v>36615</v>
      </c>
    </row>
    <row r="10" spans="2:38">
      <c r="B10" s="27" t="s">
        <v>248</v>
      </c>
      <c r="C10" s="9" t="s">
        <v>249</v>
      </c>
      <c r="D10" s="19"/>
      <c r="E10" s="19"/>
      <c r="F10" s="10"/>
      <c r="G10" s="11"/>
      <c r="H10" s="11"/>
      <c r="I10" s="11"/>
      <c r="J10" s="19"/>
      <c r="K10" s="10"/>
      <c r="L10" s="11"/>
      <c r="M10" s="11"/>
      <c r="N10" s="11"/>
      <c r="O10" s="19"/>
      <c r="P10" s="10"/>
      <c r="Q10" s="11"/>
      <c r="R10" s="11"/>
      <c r="S10" s="11"/>
      <c r="T10" s="19"/>
      <c r="U10" s="85"/>
      <c r="V10" s="10"/>
      <c r="W10" s="79"/>
      <c r="X10" s="79"/>
      <c r="Y10" s="19"/>
      <c r="Z10" s="85"/>
      <c r="AA10" s="79"/>
      <c r="AB10" s="79"/>
      <c r="AC10" s="79"/>
      <c r="AD10" s="19"/>
      <c r="AE10" s="79"/>
      <c r="AF10" s="79">
        <v>2885945</v>
      </c>
      <c r="AG10" s="79">
        <v>1787825</v>
      </c>
      <c r="AH10" s="79">
        <v>1279875</v>
      </c>
      <c r="AI10" s="19">
        <v>5953645</v>
      </c>
      <c r="AJ10" s="79">
        <v>1297786</v>
      </c>
      <c r="AK10" s="79">
        <v>1263533</v>
      </c>
      <c r="AL10" s="79">
        <v>1347575</v>
      </c>
    </row>
    <row r="11" spans="2:38" ht="15" hidden="1" customHeight="1">
      <c r="B11" s="27" t="s">
        <v>213</v>
      </c>
      <c r="C11" s="9" t="s">
        <v>214</v>
      </c>
      <c r="D11" s="19"/>
      <c r="E11" s="19"/>
      <c r="F11" s="10"/>
      <c r="G11" s="11"/>
      <c r="H11" s="11"/>
      <c r="I11" s="11"/>
      <c r="J11" s="19"/>
      <c r="K11" s="10"/>
      <c r="L11" s="11"/>
      <c r="M11" s="11"/>
      <c r="N11" s="11"/>
      <c r="O11" s="19"/>
      <c r="P11" s="10"/>
      <c r="Q11" s="11"/>
      <c r="R11" s="11"/>
      <c r="S11" s="11"/>
      <c r="T11" s="19"/>
      <c r="U11" s="85"/>
      <c r="V11" s="10"/>
      <c r="W11" s="79"/>
      <c r="X11" s="79"/>
      <c r="Y11" s="19"/>
      <c r="Z11" s="85"/>
      <c r="AA11" s="79"/>
      <c r="AB11" s="79"/>
      <c r="AC11" s="79"/>
      <c r="AD11" s="19"/>
      <c r="AE11" s="79"/>
      <c r="AF11" s="79"/>
      <c r="AG11" s="79">
        <v>0</v>
      </c>
      <c r="AH11" s="79">
        <v>0</v>
      </c>
      <c r="AI11" s="19"/>
      <c r="AJ11" s="79"/>
      <c r="AK11" s="79"/>
      <c r="AL11" s="79">
        <v>0</v>
      </c>
    </row>
    <row r="12" spans="2:38">
      <c r="B12" s="27" t="s">
        <v>201</v>
      </c>
      <c r="C12" s="9" t="s">
        <v>203</v>
      </c>
      <c r="D12" s="19">
        <v>0</v>
      </c>
      <c r="E12" s="19">
        <v>0</v>
      </c>
      <c r="F12" s="10">
        <v>0</v>
      </c>
      <c r="G12" s="11">
        <v>0</v>
      </c>
      <c r="H12" s="11">
        <v>0</v>
      </c>
      <c r="I12" s="11">
        <v>0</v>
      </c>
      <c r="J12" s="19">
        <v>0</v>
      </c>
      <c r="K12" s="10">
        <v>0</v>
      </c>
      <c r="L12" s="11"/>
      <c r="M12" s="11"/>
      <c r="N12" s="11"/>
      <c r="O12" s="19"/>
      <c r="P12" s="10"/>
      <c r="Q12" s="11"/>
      <c r="R12" s="11"/>
      <c r="S12" s="11"/>
      <c r="T12" s="19"/>
      <c r="U12" s="85">
        <v>395445.70528461901</v>
      </c>
      <c r="V12" s="10">
        <v>-123081.52047852357</v>
      </c>
      <c r="W12" s="79">
        <v>113029.37243523105</v>
      </c>
      <c r="X12" s="79">
        <v>145886.37082068651</v>
      </c>
      <c r="Y12" s="19">
        <v>531279.928062013</v>
      </c>
      <c r="Z12" s="85"/>
      <c r="AA12" s="79"/>
      <c r="AB12" s="79"/>
      <c r="AC12" s="79"/>
      <c r="AD12" s="19"/>
      <c r="AE12" s="79"/>
      <c r="AF12" s="79"/>
      <c r="AG12" s="79"/>
      <c r="AH12" s="79"/>
      <c r="AI12" s="19"/>
      <c r="AJ12" s="79"/>
      <c r="AK12" s="79"/>
      <c r="AL12" s="79"/>
    </row>
    <row r="13" spans="2:38" ht="21">
      <c r="B13" s="27" t="s">
        <v>167</v>
      </c>
      <c r="C13" s="9" t="s">
        <v>117</v>
      </c>
      <c r="D13" s="19">
        <v>12762</v>
      </c>
      <c r="E13" s="19">
        <v>10721</v>
      </c>
      <c r="F13" s="10">
        <v>0</v>
      </c>
      <c r="G13" s="11">
        <v>17590</v>
      </c>
      <c r="H13" s="11">
        <v>8795</v>
      </c>
      <c r="I13" s="11">
        <v>8795</v>
      </c>
      <c r="J13" s="19">
        <v>35180</v>
      </c>
      <c r="K13" s="10">
        <v>10355</v>
      </c>
      <c r="L13" s="11">
        <v>54961</v>
      </c>
      <c r="M13" s="11">
        <v>-46643</v>
      </c>
      <c r="N13" s="11">
        <v>1268051</v>
      </c>
      <c r="O13" s="19">
        <v>1286724</v>
      </c>
      <c r="P13" s="10">
        <v>18861</v>
      </c>
      <c r="Q13" s="11">
        <v>6112</v>
      </c>
      <c r="R13" s="11">
        <v>456549</v>
      </c>
      <c r="S13" s="11">
        <v>378705</v>
      </c>
      <c r="T13" s="19">
        <v>860227</v>
      </c>
      <c r="U13" s="85">
        <v>89050</v>
      </c>
      <c r="V13" s="10">
        <v>749577.31999999983</v>
      </c>
      <c r="W13" s="79">
        <v>578260.08000000007</v>
      </c>
      <c r="X13" s="79">
        <v>-1416887.4</v>
      </c>
      <c r="Y13" s="19"/>
      <c r="Z13" s="85"/>
      <c r="AA13" s="79"/>
      <c r="AB13" s="79"/>
      <c r="AC13" s="79"/>
      <c r="AD13" s="19"/>
      <c r="AE13" s="79"/>
      <c r="AF13" s="79"/>
      <c r="AG13" s="79"/>
      <c r="AH13" s="79"/>
      <c r="AI13" s="19"/>
      <c r="AJ13" s="79"/>
      <c r="AK13" s="79"/>
      <c r="AL13" s="79"/>
    </row>
    <row r="14" spans="2:38">
      <c r="B14" s="27" t="s">
        <v>19</v>
      </c>
      <c r="C14" s="9" t="s">
        <v>116</v>
      </c>
      <c r="D14" s="19">
        <v>-427077</v>
      </c>
      <c r="E14" s="19">
        <v>-163747</v>
      </c>
      <c r="F14" s="10">
        <v>-424780</v>
      </c>
      <c r="G14" s="11">
        <v>-9678</v>
      </c>
      <c r="H14" s="11">
        <v>-1306738</v>
      </c>
      <c r="I14" s="11">
        <v>-1008560</v>
      </c>
      <c r="J14" s="19">
        <v>-2749756</v>
      </c>
      <c r="K14" s="10">
        <v>-2124658</v>
      </c>
      <c r="L14" s="11">
        <v>-1828115</v>
      </c>
      <c r="M14" s="11">
        <v>-3558455</v>
      </c>
      <c r="N14" s="11">
        <v>1971544</v>
      </c>
      <c r="O14" s="19">
        <v>-5539684</v>
      </c>
      <c r="P14" s="10">
        <v>-7642645</v>
      </c>
      <c r="Q14" s="11">
        <v>503448</v>
      </c>
      <c r="R14" s="11">
        <v>-8998626</v>
      </c>
      <c r="S14" s="11">
        <v>2523049</v>
      </c>
      <c r="T14" s="19">
        <v>-13614774</v>
      </c>
      <c r="U14" s="85">
        <v>-14179099</v>
      </c>
      <c r="V14" s="10">
        <v>-28597336.170000032</v>
      </c>
      <c r="W14" s="79">
        <v>-2106974.7499999702</v>
      </c>
      <c r="X14" s="79">
        <v>14648002.02</v>
      </c>
      <c r="Y14" s="19">
        <v>-30235407.900000002</v>
      </c>
      <c r="Z14" s="85">
        <v>-13384480</v>
      </c>
      <c r="AA14" s="79">
        <v>12859669.279999994</v>
      </c>
      <c r="AB14" s="79">
        <v>5066068</v>
      </c>
      <c r="AC14" s="79">
        <v>-7873961.2799999937</v>
      </c>
      <c r="AD14" s="19">
        <v>-3332704</v>
      </c>
      <c r="AE14" s="79">
        <v>4225193</v>
      </c>
      <c r="AF14" s="79">
        <v>8260131</v>
      </c>
      <c r="AG14" s="79">
        <v>-3191086</v>
      </c>
      <c r="AH14" s="79">
        <v>-4403849</v>
      </c>
      <c r="AI14" s="19">
        <v>4890389</v>
      </c>
      <c r="AJ14" s="79">
        <v>-3546014</v>
      </c>
      <c r="AK14" s="79">
        <v>9973587</v>
      </c>
      <c r="AL14" s="79">
        <v>-3792455</v>
      </c>
    </row>
    <row r="15" spans="2:38" ht="21">
      <c r="B15" s="27" t="s">
        <v>20</v>
      </c>
      <c r="C15" s="27" t="s">
        <v>119</v>
      </c>
      <c r="D15" s="19">
        <v>1411817</v>
      </c>
      <c r="E15" s="19">
        <v>-1133351</v>
      </c>
      <c r="F15" s="10">
        <v>-77910</v>
      </c>
      <c r="G15" s="11">
        <v>-35174</v>
      </c>
      <c r="H15" s="11">
        <v>297065</v>
      </c>
      <c r="I15" s="11">
        <v>308129</v>
      </c>
      <c r="J15" s="19">
        <v>492110</v>
      </c>
      <c r="K15" s="10">
        <v>502749</v>
      </c>
      <c r="L15" s="11">
        <v>1084924</v>
      </c>
      <c r="M15" s="11">
        <v>2199574</v>
      </c>
      <c r="N15" s="11">
        <v>-2304639</v>
      </c>
      <c r="O15" s="19">
        <v>1482608</v>
      </c>
      <c r="P15" s="10">
        <v>7242796</v>
      </c>
      <c r="Q15" s="11">
        <v>-2704602</v>
      </c>
      <c r="R15" s="11">
        <v>1397464</v>
      </c>
      <c r="S15" s="11">
        <v>-3924707</v>
      </c>
      <c r="T15" s="19">
        <v>2010951</v>
      </c>
      <c r="U15" s="85">
        <v>5565405.2299999977</v>
      </c>
      <c r="V15" s="10">
        <v>13370858.790000003</v>
      </c>
      <c r="W15" s="79">
        <v>-2358070.5099999979</v>
      </c>
      <c r="X15" s="79">
        <v>-16578193.510000002</v>
      </c>
      <c r="Y15" s="19"/>
      <c r="Z15" s="79"/>
      <c r="AA15" s="79"/>
      <c r="AB15" s="79"/>
      <c r="AC15" s="79"/>
      <c r="AD15" s="19"/>
      <c r="AE15" s="79"/>
      <c r="AF15" s="79"/>
      <c r="AG15" s="79"/>
      <c r="AH15" s="79"/>
      <c r="AI15" s="19"/>
      <c r="AJ15" s="79"/>
      <c r="AK15" s="79"/>
      <c r="AL15" s="79"/>
    </row>
    <row r="16" spans="2:38" ht="21">
      <c r="B16" s="27" t="s">
        <v>223</v>
      </c>
      <c r="C16" s="27" t="s">
        <v>224</v>
      </c>
      <c r="D16" s="19"/>
      <c r="E16" s="19"/>
      <c r="F16" s="10"/>
      <c r="G16" s="11"/>
      <c r="H16" s="11"/>
      <c r="I16" s="11"/>
      <c r="J16" s="19"/>
      <c r="K16" s="10"/>
      <c r="L16" s="11"/>
      <c r="M16" s="11"/>
      <c r="N16" s="11"/>
      <c r="O16" s="19"/>
      <c r="P16" s="10"/>
      <c r="Q16" s="11"/>
      <c r="R16" s="11"/>
      <c r="S16" s="11"/>
      <c r="T16" s="19"/>
      <c r="U16" s="85"/>
      <c r="V16" s="10"/>
      <c r="W16" s="79"/>
      <c r="X16" s="79">
        <v>9296234.6099999994</v>
      </c>
      <c r="Y16" s="19">
        <v>9296234.6099999994</v>
      </c>
      <c r="Z16" s="79">
        <v>11167863</v>
      </c>
      <c r="AA16" s="79">
        <v>-244866.91590438783</v>
      </c>
      <c r="AB16" s="79">
        <v>-2700439</v>
      </c>
      <c r="AC16" s="79">
        <v>-11392602.084095612</v>
      </c>
      <c r="AD16" s="19">
        <v>-3170045</v>
      </c>
      <c r="AE16" s="79">
        <v>7407101</v>
      </c>
      <c r="AF16" s="79">
        <v>1727808</v>
      </c>
      <c r="AG16" s="79">
        <v>683935</v>
      </c>
      <c r="AH16" s="79">
        <v>4670454</v>
      </c>
      <c r="AI16" s="19">
        <v>14489298</v>
      </c>
      <c r="AJ16" s="79">
        <v>7128028</v>
      </c>
      <c r="AK16" s="79">
        <v>-8974626</v>
      </c>
      <c r="AL16" s="79">
        <v>3384670</v>
      </c>
    </row>
    <row r="17" spans="2:39">
      <c r="B17" s="27" t="s">
        <v>21</v>
      </c>
      <c r="C17" s="9" t="s">
        <v>120</v>
      </c>
      <c r="D17" s="19">
        <v>-33900</v>
      </c>
      <c r="E17" s="19">
        <v>1908</v>
      </c>
      <c r="F17" s="10">
        <v>-2655</v>
      </c>
      <c r="G17" s="11">
        <v>-32342</v>
      </c>
      <c r="H17" s="11">
        <v>-28594</v>
      </c>
      <c r="I17" s="11">
        <v>-43464</v>
      </c>
      <c r="J17" s="19">
        <v>-107055</v>
      </c>
      <c r="K17" s="10">
        <v>20671</v>
      </c>
      <c r="L17" s="11">
        <v>-88994</v>
      </c>
      <c r="M17" s="11">
        <v>-97595</v>
      </c>
      <c r="N17" s="11">
        <v>-307428</v>
      </c>
      <c r="O17" s="19">
        <v>-473346</v>
      </c>
      <c r="P17" s="10">
        <v>-192430</v>
      </c>
      <c r="Q17" s="11">
        <v>-122153</v>
      </c>
      <c r="R17" s="11">
        <v>-462320</v>
      </c>
      <c r="S17" s="11">
        <v>-163266</v>
      </c>
      <c r="T17" s="19">
        <v>-940169</v>
      </c>
      <c r="U17" s="85">
        <v>40099</v>
      </c>
      <c r="V17" s="10">
        <v>-725619.19000000018</v>
      </c>
      <c r="W17" s="79">
        <v>-1201501.6199999996</v>
      </c>
      <c r="X17" s="79">
        <v>35287051.509999998</v>
      </c>
      <c r="Y17" s="19">
        <v>33400029.699999999</v>
      </c>
      <c r="Z17" s="79"/>
      <c r="AA17" s="79"/>
      <c r="AB17" s="79"/>
      <c r="AC17" s="79"/>
      <c r="AD17" s="19"/>
      <c r="AE17" s="79"/>
      <c r="AF17" s="79"/>
      <c r="AG17" s="79"/>
      <c r="AH17" s="79"/>
      <c r="AI17" s="19"/>
      <c r="AJ17" s="79"/>
      <c r="AK17" s="79"/>
      <c r="AL17" s="79"/>
    </row>
    <row r="18" spans="2:39">
      <c r="B18" s="27" t="s">
        <v>154</v>
      </c>
      <c r="C18" s="9" t="s">
        <v>155</v>
      </c>
      <c r="D18" s="19">
        <v>1286781</v>
      </c>
      <c r="E18" s="19">
        <v>0</v>
      </c>
      <c r="F18" s="10">
        <v>0</v>
      </c>
      <c r="G18" s="11">
        <v>0</v>
      </c>
      <c r="H18" s="11">
        <v>0</v>
      </c>
      <c r="I18" s="11">
        <v>0</v>
      </c>
      <c r="J18" s="19">
        <v>0</v>
      </c>
      <c r="K18" s="10">
        <v>0</v>
      </c>
      <c r="L18" s="11">
        <v>0</v>
      </c>
      <c r="M18" s="11">
        <v>0</v>
      </c>
      <c r="N18" s="11">
        <v>566106</v>
      </c>
      <c r="O18" s="19">
        <v>566106</v>
      </c>
      <c r="P18" s="10">
        <v>0</v>
      </c>
      <c r="Q18" s="11">
        <v>0</v>
      </c>
      <c r="R18" s="11">
        <v>0</v>
      </c>
      <c r="S18" s="11">
        <v>987572</v>
      </c>
      <c r="T18" s="19">
        <v>987572</v>
      </c>
      <c r="U18" s="85">
        <v>0</v>
      </c>
      <c r="V18" s="10">
        <v>0</v>
      </c>
      <c r="W18" s="79">
        <v>0</v>
      </c>
      <c r="X18" s="79">
        <v>0</v>
      </c>
      <c r="Y18" s="19"/>
      <c r="Z18" s="79"/>
      <c r="AA18" s="79">
        <v>3760700.99</v>
      </c>
      <c r="AB18" s="79"/>
      <c r="AC18" s="79"/>
      <c r="AD18" s="19">
        <v>3760701</v>
      </c>
      <c r="AE18" s="79"/>
      <c r="AF18" s="79">
        <v>8467149</v>
      </c>
      <c r="AG18" s="79">
        <v>671272</v>
      </c>
      <c r="AH18" s="79">
        <v>14643822</v>
      </c>
      <c r="AI18" s="19">
        <v>23782243</v>
      </c>
      <c r="AJ18" s="79">
        <v>26572924</v>
      </c>
      <c r="AK18" s="79">
        <v>5117066</v>
      </c>
      <c r="AL18" s="79">
        <v>0</v>
      </c>
    </row>
    <row r="19" spans="2:39">
      <c r="B19" s="27" t="s">
        <v>228</v>
      </c>
      <c r="C19" s="9"/>
      <c r="D19" s="19"/>
      <c r="E19" s="19"/>
      <c r="F19" s="11"/>
      <c r="G19" s="11"/>
      <c r="H19" s="11"/>
      <c r="I19" s="11"/>
      <c r="J19" s="19"/>
      <c r="K19" s="11"/>
      <c r="L19" s="11"/>
      <c r="M19" s="11"/>
      <c r="N19" s="11"/>
      <c r="O19" s="19"/>
      <c r="P19" s="11"/>
      <c r="Q19" s="11"/>
      <c r="R19" s="11"/>
      <c r="S19" s="11"/>
      <c r="T19" s="19"/>
      <c r="U19" s="85"/>
      <c r="V19" s="10"/>
      <c r="W19" s="79"/>
      <c r="X19" s="79"/>
      <c r="Y19" s="19"/>
      <c r="Z19" s="85">
        <v>-4917826</v>
      </c>
      <c r="AA19" s="79">
        <v>-9908370</v>
      </c>
      <c r="AB19" s="79">
        <v>9754925</v>
      </c>
      <c r="AC19" s="79">
        <v>20595292</v>
      </c>
      <c r="AD19" s="19">
        <v>15524021</v>
      </c>
      <c r="AE19" s="79">
        <v>-7783300</v>
      </c>
      <c r="AF19" s="79">
        <v>-691824</v>
      </c>
      <c r="AG19" s="79">
        <v>4572773</v>
      </c>
      <c r="AH19" s="79">
        <v>7403533</v>
      </c>
      <c r="AI19" s="19">
        <v>3501182</v>
      </c>
      <c r="AJ19" s="79">
        <v>6138822</v>
      </c>
      <c r="AK19" s="79">
        <v>-3776798</v>
      </c>
      <c r="AL19" s="79">
        <v>4887166</v>
      </c>
    </row>
    <row r="20" spans="2:39">
      <c r="B20" s="27" t="s">
        <v>229</v>
      </c>
      <c r="C20" s="9"/>
      <c r="D20" s="19"/>
      <c r="E20" s="19"/>
      <c r="F20" s="11"/>
      <c r="G20" s="11"/>
      <c r="H20" s="11"/>
      <c r="I20" s="11"/>
      <c r="J20" s="19"/>
      <c r="K20" s="11"/>
      <c r="L20" s="11"/>
      <c r="M20" s="11"/>
      <c r="N20" s="11"/>
      <c r="O20" s="19"/>
      <c r="P20" s="11"/>
      <c r="Q20" s="11"/>
      <c r="R20" s="11"/>
      <c r="S20" s="11"/>
      <c r="T20" s="19"/>
      <c r="U20" s="85"/>
      <c r="V20" s="10"/>
      <c r="W20" s="79"/>
      <c r="X20" s="79"/>
      <c r="Y20" s="19"/>
      <c r="Z20" s="85">
        <v>1486792</v>
      </c>
      <c r="AA20" s="79">
        <v>3060376.3000000007</v>
      </c>
      <c r="AB20" s="79">
        <v>-2837410</v>
      </c>
      <c r="AC20" s="79">
        <v>-6031547.3000000007</v>
      </c>
      <c r="AD20" s="19">
        <v>-4321789</v>
      </c>
      <c r="AE20" s="79">
        <v>2467737</v>
      </c>
      <c r="AF20" s="79">
        <v>-260614</v>
      </c>
      <c r="AG20" s="79">
        <v>-1371833</v>
      </c>
      <c r="AH20" s="79">
        <v>-2221059</v>
      </c>
      <c r="AI20" s="19">
        <v>-1385769</v>
      </c>
      <c r="AJ20" s="79">
        <v>-1841648</v>
      </c>
      <c r="AK20" s="79">
        <v>1133040</v>
      </c>
      <c r="AL20" s="79">
        <v>-1466148</v>
      </c>
    </row>
    <row r="21" spans="2:39">
      <c r="B21" s="27" t="s">
        <v>22</v>
      </c>
      <c r="C21" s="9" t="s">
        <v>125</v>
      </c>
      <c r="D21" s="19">
        <v>0</v>
      </c>
      <c r="E21" s="19">
        <v>0</v>
      </c>
      <c r="F21" s="11">
        <v>0</v>
      </c>
      <c r="G21" s="11">
        <v>0</v>
      </c>
      <c r="H21" s="11">
        <v>34026</v>
      </c>
      <c r="I21" s="11">
        <v>-34026</v>
      </c>
      <c r="J21" s="19">
        <v>45369</v>
      </c>
      <c r="K21" s="11">
        <v>58611</v>
      </c>
      <c r="L21" s="11">
        <v>57067</v>
      </c>
      <c r="M21" s="11">
        <v>61430</v>
      </c>
      <c r="N21" s="11">
        <v>55256</v>
      </c>
      <c r="O21" s="19">
        <v>230820</v>
      </c>
      <c r="P21" s="11">
        <v>224206</v>
      </c>
      <c r="Q21" s="11">
        <v>281872</v>
      </c>
      <c r="R21" s="11">
        <v>281872</v>
      </c>
      <c r="S21" s="11">
        <v>237751</v>
      </c>
      <c r="T21" s="19">
        <v>1025701</v>
      </c>
      <c r="U21" s="85">
        <v>829756</v>
      </c>
      <c r="V21" s="10">
        <v>6869116.1599999964</v>
      </c>
      <c r="W21" s="79">
        <v>6852423.6100000031</v>
      </c>
      <c r="X21" s="79">
        <v>6831782.4499999993</v>
      </c>
      <c r="Y21" s="19">
        <v>21383078.219999999</v>
      </c>
      <c r="Z21" s="85">
        <v>11154476</v>
      </c>
      <c r="AA21" s="79">
        <v>10782227.740000002</v>
      </c>
      <c r="AB21" s="79">
        <v>7880326</v>
      </c>
      <c r="AC21" s="79">
        <v>9853031.2599999979</v>
      </c>
      <c r="AD21" s="19">
        <v>39670061</v>
      </c>
      <c r="AE21" s="79">
        <v>12303319</v>
      </c>
      <c r="AF21" s="79">
        <v>-236983</v>
      </c>
      <c r="AG21" s="79">
        <v>6033168</v>
      </c>
      <c r="AH21" s="79">
        <v>5542348</v>
      </c>
      <c r="AI21" s="19">
        <v>23641852</v>
      </c>
      <c r="AJ21" s="79">
        <v>6033168</v>
      </c>
      <c r="AK21" s="79">
        <v>0</v>
      </c>
      <c r="AL21" s="79">
        <v>164217</v>
      </c>
    </row>
    <row r="22" spans="2:39">
      <c r="B22" s="27" t="s">
        <v>244</v>
      </c>
      <c r="C22" s="9" t="s">
        <v>245</v>
      </c>
      <c r="D22" s="19"/>
      <c r="E22" s="19"/>
      <c r="F22" s="10"/>
      <c r="G22" s="11"/>
      <c r="H22" s="11"/>
      <c r="I22" s="11"/>
      <c r="J22" s="19"/>
      <c r="K22" s="10"/>
      <c r="L22" s="11"/>
      <c r="M22" s="11"/>
      <c r="N22" s="11"/>
      <c r="O22" s="19"/>
      <c r="P22" s="10"/>
      <c r="Q22" s="11"/>
      <c r="R22" s="11"/>
      <c r="S22" s="11"/>
      <c r="T22" s="19"/>
      <c r="U22" s="85"/>
      <c r="V22" s="10"/>
      <c r="W22" s="79"/>
      <c r="X22" s="79"/>
      <c r="Y22" s="19"/>
      <c r="Z22" s="85"/>
      <c r="AA22" s="79"/>
      <c r="AB22" s="79"/>
      <c r="AC22" s="79"/>
      <c r="AD22" s="19"/>
      <c r="AE22" s="79"/>
      <c r="AF22" s="79">
        <v>1172918</v>
      </c>
      <c r="AG22" s="79">
        <v>711156</v>
      </c>
      <c r="AH22" s="79">
        <v>861533</v>
      </c>
      <c r="AI22" s="19">
        <v>2745607</v>
      </c>
      <c r="AJ22" s="79">
        <v>936980</v>
      </c>
      <c r="AK22" s="79">
        <v>891434</v>
      </c>
      <c r="AL22" s="79">
        <v>694834</v>
      </c>
    </row>
    <row r="23" spans="2:39">
      <c r="B23" s="27" t="s">
        <v>285</v>
      </c>
      <c r="C23" s="9" t="s">
        <v>286</v>
      </c>
      <c r="D23" s="19"/>
      <c r="E23" s="19"/>
      <c r="F23" s="10"/>
      <c r="G23" s="11"/>
      <c r="H23" s="11"/>
      <c r="I23" s="11"/>
      <c r="J23" s="19"/>
      <c r="K23" s="10"/>
      <c r="L23" s="11"/>
      <c r="M23" s="11"/>
      <c r="N23" s="11"/>
      <c r="O23" s="19"/>
      <c r="P23" s="10"/>
      <c r="Q23" s="11"/>
      <c r="R23" s="11"/>
      <c r="S23" s="11"/>
      <c r="T23" s="19"/>
      <c r="U23" s="85"/>
      <c r="V23" s="10"/>
      <c r="W23" s="79"/>
      <c r="X23" s="79"/>
      <c r="Y23" s="19"/>
      <c r="Z23" s="85"/>
      <c r="AA23" s="79"/>
      <c r="AB23" s="79"/>
      <c r="AC23" s="79"/>
      <c r="AD23" s="19"/>
      <c r="AE23" s="79"/>
      <c r="AF23" s="79"/>
      <c r="AG23" s="79"/>
      <c r="AH23" s="79"/>
      <c r="AI23" s="19"/>
      <c r="AJ23" s="79">
        <v>0</v>
      </c>
      <c r="AK23" s="79">
        <v>182704</v>
      </c>
      <c r="AL23" s="79">
        <v>-68891</v>
      </c>
    </row>
    <row r="24" spans="2:39">
      <c r="B24" s="27" t="s">
        <v>23</v>
      </c>
      <c r="C24" s="9" t="s">
        <v>121</v>
      </c>
      <c r="D24" s="19">
        <v>0</v>
      </c>
      <c r="E24" s="19">
        <v>3</v>
      </c>
      <c r="F24" s="10">
        <v>11342</v>
      </c>
      <c r="G24" s="11">
        <v>11337</v>
      </c>
      <c r="H24" s="11">
        <v>-22683</v>
      </c>
      <c r="I24" s="11">
        <v>45373</v>
      </c>
      <c r="J24" s="19">
        <v>0</v>
      </c>
      <c r="K24" s="10">
        <v>-55056</v>
      </c>
      <c r="L24" s="11">
        <v>35851</v>
      </c>
      <c r="M24" s="11">
        <v>21536</v>
      </c>
      <c r="N24" s="11">
        <v>-30428.5</v>
      </c>
      <c r="O24" s="19">
        <v>-26554</v>
      </c>
      <c r="P24" s="10">
        <v>-159</v>
      </c>
      <c r="Q24" s="11">
        <v>0</v>
      </c>
      <c r="R24" s="11">
        <v>-43763</v>
      </c>
      <c r="S24" s="11">
        <v>42862</v>
      </c>
      <c r="T24" s="19">
        <v>-1060</v>
      </c>
      <c r="U24" s="85">
        <v>-61475</v>
      </c>
      <c r="V24" s="10">
        <v>494.04648372539668</v>
      </c>
      <c r="W24" s="79">
        <v>-6348.9124353528896</v>
      </c>
      <c r="X24" s="79">
        <v>54656.865951627493</v>
      </c>
      <c r="Y24" s="19">
        <v>-12673</v>
      </c>
      <c r="Z24" s="85">
        <v>-13229</v>
      </c>
      <c r="AA24" s="79">
        <v>-34013</v>
      </c>
      <c r="AB24" s="79">
        <v>-428873</v>
      </c>
      <c r="AC24" s="79">
        <v>558226</v>
      </c>
      <c r="AD24" s="19">
        <v>82111</v>
      </c>
      <c r="AE24" s="79">
        <v>163424</v>
      </c>
      <c r="AF24" s="79">
        <v>21645</v>
      </c>
      <c r="AG24" s="79">
        <v>-289419.02600948326</v>
      </c>
      <c r="AH24" s="79">
        <v>104350.02600948326</v>
      </c>
      <c r="AI24" s="19">
        <v>0</v>
      </c>
      <c r="AJ24" s="79">
        <v>59521</v>
      </c>
      <c r="AK24" s="79">
        <v>-59521</v>
      </c>
      <c r="AL24" s="79">
        <v>0</v>
      </c>
    </row>
    <row r="25" spans="2:39" s="5" customFormat="1">
      <c r="B25" s="26" t="s">
        <v>24</v>
      </c>
      <c r="C25" s="6" t="s">
        <v>122</v>
      </c>
      <c r="D25" s="16">
        <v>5511691</v>
      </c>
      <c r="E25" s="16">
        <v>3333048</v>
      </c>
      <c r="F25" s="7">
        <v>1615169</v>
      </c>
      <c r="G25" s="8">
        <v>1633961</v>
      </c>
      <c r="H25" s="8">
        <v>1935430</v>
      </c>
      <c r="I25" s="8">
        <v>3439236</v>
      </c>
      <c r="J25" s="16">
        <v>8623796</v>
      </c>
      <c r="K25" s="7">
        <v>4724265</v>
      </c>
      <c r="L25" s="8">
        <v>8559727</v>
      </c>
      <c r="M25" s="8">
        <v>11991580</v>
      </c>
      <c r="N25" s="8">
        <v>17784893</v>
      </c>
      <c r="O25" s="16">
        <f>O5+O6</f>
        <v>43060465</v>
      </c>
      <c r="P25" s="7">
        <v>12374884</v>
      </c>
      <c r="Q25" s="8">
        <v>14355671</v>
      </c>
      <c r="R25" s="8">
        <v>15119385</v>
      </c>
      <c r="S25" s="8">
        <v>34361927</v>
      </c>
      <c r="T25" s="16">
        <v>76211867</v>
      </c>
      <c r="U25" s="84">
        <v>31456739.935284618</v>
      </c>
      <c r="V25" s="7">
        <v>22139140.696005028</v>
      </c>
      <c r="W25" s="80">
        <v>68068418.670000255</v>
      </c>
      <c r="X25" s="80">
        <v>86456793.698710099</v>
      </c>
      <c r="Y25" s="16">
        <v>208121093</v>
      </c>
      <c r="Z25" s="84">
        <v>63604468</v>
      </c>
      <c r="AA25" s="80">
        <v>59186037.425159723</v>
      </c>
      <c r="AB25" s="80">
        <v>47630070</v>
      </c>
      <c r="AC25" s="80">
        <v>47705539.574840277</v>
      </c>
      <c r="AD25" s="16">
        <v>218126115</v>
      </c>
      <c r="AE25" s="80">
        <v>57713858</v>
      </c>
      <c r="AF25" s="80">
        <v>38258731</v>
      </c>
      <c r="AG25" s="80">
        <v>35006561</v>
      </c>
      <c r="AH25" s="80">
        <v>26646811</v>
      </c>
      <c r="AI25" s="16">
        <v>157625961</v>
      </c>
      <c r="AJ25" s="80">
        <v>33181308</v>
      </c>
      <c r="AK25" s="80">
        <v>19321324</v>
      </c>
      <c r="AL25" s="80">
        <v>34577171</v>
      </c>
    </row>
    <row r="26" spans="2:39">
      <c r="B26" s="27" t="s">
        <v>166</v>
      </c>
      <c r="C26" s="9" t="s">
        <v>123</v>
      </c>
      <c r="D26" s="19">
        <v>-1099366</v>
      </c>
      <c r="E26" s="19">
        <v>-743989</v>
      </c>
      <c r="F26" s="10">
        <v>-317466</v>
      </c>
      <c r="G26" s="11">
        <v>-187582</v>
      </c>
      <c r="H26" s="11">
        <v>-212994</v>
      </c>
      <c r="I26" s="11">
        <v>-232047</v>
      </c>
      <c r="J26" s="19">
        <v>-950089</v>
      </c>
      <c r="K26" s="10">
        <v>-1224629</v>
      </c>
      <c r="L26" s="11">
        <v>-209224</v>
      </c>
      <c r="M26" s="11">
        <v>-197731</v>
      </c>
      <c r="N26" s="11">
        <v>-188868</v>
      </c>
      <c r="O26" s="19">
        <v>-1820452</v>
      </c>
      <c r="P26" s="10">
        <v>-369714</v>
      </c>
      <c r="Q26" s="11">
        <v>-8124107</v>
      </c>
      <c r="R26" s="11">
        <v>-540761</v>
      </c>
      <c r="S26" s="11">
        <v>-738501</v>
      </c>
      <c r="T26" s="19">
        <v>-9773083</v>
      </c>
      <c r="U26" s="85">
        <v>-1672684</v>
      </c>
      <c r="V26" s="10">
        <v>-8229653.1999999993</v>
      </c>
      <c r="W26" s="79">
        <v>-2209193</v>
      </c>
      <c r="X26" s="79">
        <v>-2295918</v>
      </c>
      <c r="Y26" s="19">
        <v>-14407448.199999999</v>
      </c>
      <c r="Z26" s="85">
        <v>-13732994</v>
      </c>
      <c r="AA26" s="79">
        <v>-1334349</v>
      </c>
      <c r="AB26" s="79">
        <v>-1340359</v>
      </c>
      <c r="AC26" s="79">
        <v>-1314594</v>
      </c>
      <c r="AD26" s="19">
        <v>-17722296</v>
      </c>
      <c r="AE26" s="79">
        <v>-4361033</v>
      </c>
      <c r="AF26" s="79">
        <v>-7676501</v>
      </c>
      <c r="AG26" s="79">
        <v>-3313858</v>
      </c>
      <c r="AH26" s="79">
        <v>-4327195</v>
      </c>
      <c r="AI26" s="19">
        <v>-19678587</v>
      </c>
      <c r="AJ26" s="79">
        <v>-3303572</v>
      </c>
      <c r="AK26" s="79">
        <v>9320633</v>
      </c>
      <c r="AL26" s="79">
        <v>-2110992</v>
      </c>
    </row>
    <row r="27" spans="2:39" s="5" customFormat="1">
      <c r="B27" s="26" t="s">
        <v>1</v>
      </c>
      <c r="C27" s="6" t="s">
        <v>124</v>
      </c>
      <c r="D27" s="16">
        <v>4412325</v>
      </c>
      <c r="E27" s="16">
        <v>2589059</v>
      </c>
      <c r="F27" s="7">
        <v>1297703</v>
      </c>
      <c r="G27" s="8">
        <v>1446379</v>
      </c>
      <c r="H27" s="8">
        <v>1722436</v>
      </c>
      <c r="I27" s="8">
        <v>3207189</v>
      </c>
      <c r="J27" s="16">
        <v>7673707</v>
      </c>
      <c r="K27" s="7">
        <v>3499636</v>
      </c>
      <c r="L27" s="8">
        <v>8350503</v>
      </c>
      <c r="M27" s="8">
        <v>11793849</v>
      </c>
      <c r="N27" s="8">
        <v>17596025</v>
      </c>
      <c r="O27" s="16">
        <f>O25+O26</f>
        <v>41240013</v>
      </c>
      <c r="P27" s="7">
        <v>12005170</v>
      </c>
      <c r="Q27" s="8">
        <v>6231564</v>
      </c>
      <c r="R27" s="8">
        <v>14578624</v>
      </c>
      <c r="S27" s="8">
        <v>33623426</v>
      </c>
      <c r="T27" s="16">
        <v>66438784</v>
      </c>
      <c r="U27" s="84">
        <v>29784055.935284618</v>
      </c>
      <c r="V27" s="7">
        <v>13909488.496005025</v>
      </c>
      <c r="W27" s="80">
        <v>65859225.670000255</v>
      </c>
      <c r="X27" s="80">
        <v>84160874.898710102</v>
      </c>
      <c r="Y27" s="16">
        <v>193713645</v>
      </c>
      <c r="Z27" s="84">
        <v>49871474</v>
      </c>
      <c r="AA27" s="80">
        <v>57851688.425159723</v>
      </c>
      <c r="AB27" s="80">
        <v>46289711</v>
      </c>
      <c r="AC27" s="80">
        <v>46390945.574840277</v>
      </c>
      <c r="AD27" s="16">
        <v>200403819</v>
      </c>
      <c r="AE27" s="80">
        <v>53352825</v>
      </c>
      <c r="AF27" s="80">
        <v>30582230</v>
      </c>
      <c r="AG27" s="80">
        <v>31692703</v>
      </c>
      <c r="AH27" s="80">
        <v>22319616</v>
      </c>
      <c r="AI27" s="16">
        <v>137947374</v>
      </c>
      <c r="AJ27" s="80">
        <v>29877736</v>
      </c>
      <c r="AK27" s="80">
        <v>28641957</v>
      </c>
      <c r="AL27" s="80">
        <v>32466179</v>
      </c>
    </row>
    <row r="28" spans="2:39">
      <c r="D28" s="19"/>
      <c r="E28" s="19"/>
      <c r="F28" s="10"/>
      <c r="G28" s="11"/>
      <c r="H28" s="11"/>
      <c r="I28" s="11"/>
      <c r="J28" s="19"/>
      <c r="K28" s="10"/>
      <c r="L28" s="11"/>
      <c r="M28" s="11"/>
      <c r="N28" s="11"/>
      <c r="O28" s="19"/>
      <c r="P28" s="10"/>
      <c r="Q28" s="11"/>
      <c r="R28" s="11"/>
      <c r="S28" s="11"/>
      <c r="T28" s="19"/>
      <c r="U28" s="85"/>
      <c r="V28" s="10"/>
      <c r="W28" s="79"/>
      <c r="X28" s="79"/>
      <c r="Y28" s="19"/>
      <c r="Z28" s="85"/>
      <c r="AA28" s="79"/>
      <c r="AB28" s="79"/>
      <c r="AC28" s="79"/>
      <c r="AD28" s="19"/>
      <c r="AE28" s="79"/>
      <c r="AF28" s="79"/>
      <c r="AG28" s="79"/>
      <c r="AH28" s="79"/>
      <c r="AI28" s="19"/>
      <c r="AJ28" s="79"/>
      <c r="AK28" s="79"/>
      <c r="AL28" s="79"/>
    </row>
    <row r="29" spans="2:39" s="70" customFormat="1">
      <c r="B29" s="71" t="s">
        <v>25</v>
      </c>
      <c r="C29" s="72" t="s">
        <v>126</v>
      </c>
      <c r="D29" s="73"/>
      <c r="E29" s="73"/>
      <c r="F29" s="74"/>
      <c r="G29" s="72"/>
      <c r="H29" s="72"/>
      <c r="I29" s="72"/>
      <c r="J29" s="73"/>
      <c r="K29" s="74"/>
      <c r="L29" s="72"/>
      <c r="M29" s="72"/>
      <c r="N29" s="72"/>
      <c r="O29" s="73"/>
      <c r="P29" s="74"/>
      <c r="Q29" s="72"/>
      <c r="R29" s="72"/>
      <c r="S29" s="72"/>
      <c r="T29" s="73"/>
      <c r="U29" s="89"/>
      <c r="V29" s="74"/>
      <c r="W29" s="89"/>
      <c r="X29" s="89"/>
      <c r="Y29" s="73"/>
      <c r="Z29" s="89"/>
      <c r="AA29" s="89"/>
      <c r="AB29" s="89"/>
      <c r="AC29" s="89"/>
      <c r="AD29" s="73"/>
      <c r="AE29" s="89"/>
      <c r="AF29" s="89"/>
      <c r="AG29" s="89"/>
      <c r="AH29" s="89"/>
      <c r="AI29" s="73"/>
      <c r="AJ29" s="89"/>
      <c r="AK29" s="89"/>
      <c r="AL29" s="89"/>
      <c r="AM29" s="5"/>
    </row>
    <row r="30" spans="2:39" s="5" customFormat="1">
      <c r="B30" s="26" t="s">
        <v>128</v>
      </c>
      <c r="C30" s="6" t="s">
        <v>127</v>
      </c>
      <c r="D30" s="16">
        <v>0</v>
      </c>
      <c r="E30" s="16">
        <v>0</v>
      </c>
      <c r="F30" s="7">
        <v>0</v>
      </c>
      <c r="G30" s="8">
        <v>0</v>
      </c>
      <c r="H30" s="8">
        <v>0</v>
      </c>
      <c r="I30" s="8">
        <v>0</v>
      </c>
      <c r="J30" s="16">
        <v>0</v>
      </c>
      <c r="K30" s="7">
        <v>0</v>
      </c>
      <c r="L30" s="8">
        <v>0</v>
      </c>
      <c r="M30" s="8">
        <v>0</v>
      </c>
      <c r="N30" s="8">
        <v>0</v>
      </c>
      <c r="O30" s="16">
        <v>0</v>
      </c>
      <c r="P30" s="7">
        <v>0</v>
      </c>
      <c r="Q30" s="8">
        <v>0</v>
      </c>
      <c r="R30" s="8">
        <v>0</v>
      </c>
      <c r="S30" s="8">
        <v>0</v>
      </c>
      <c r="T30" s="16">
        <v>0</v>
      </c>
      <c r="U30" s="80">
        <v>0</v>
      </c>
      <c r="V30" s="7">
        <v>20000</v>
      </c>
      <c r="W30" s="80">
        <v>60000</v>
      </c>
      <c r="X30" s="80">
        <v>0</v>
      </c>
      <c r="Y30" s="16">
        <v>80000</v>
      </c>
      <c r="Z30" s="80"/>
      <c r="AA30" s="80">
        <v>893757.53</v>
      </c>
      <c r="AB30" s="80">
        <v>20156392.469999999</v>
      </c>
      <c r="AC30" s="80">
        <v>72128</v>
      </c>
      <c r="AD30" s="16">
        <f>SUM(AD31:AD33)</f>
        <v>21122278</v>
      </c>
      <c r="AE30" s="80">
        <f>SUM(AE31:AE33)</f>
        <v>222582</v>
      </c>
      <c r="AF30" s="80">
        <v>181722</v>
      </c>
      <c r="AG30" s="80">
        <v>178787</v>
      </c>
      <c r="AH30" s="80">
        <v>59000</v>
      </c>
      <c r="AI30" s="16">
        <v>642091</v>
      </c>
      <c r="AJ30" s="80">
        <v>2219244</v>
      </c>
      <c r="AK30" s="80">
        <v>8867</v>
      </c>
      <c r="AL30" s="80">
        <v>78684</v>
      </c>
    </row>
    <row r="31" spans="2:39">
      <c r="B31" s="27" t="s">
        <v>204</v>
      </c>
      <c r="C31" s="9" t="s">
        <v>240</v>
      </c>
      <c r="D31" s="19"/>
      <c r="E31" s="19"/>
      <c r="F31" s="10"/>
      <c r="G31" s="11"/>
      <c r="H31" s="11"/>
      <c r="I31" s="11"/>
      <c r="J31" s="19"/>
      <c r="K31" s="10"/>
      <c r="L31" s="11"/>
      <c r="M31" s="11"/>
      <c r="N31" s="11"/>
      <c r="O31" s="19"/>
      <c r="P31" s="10"/>
      <c r="Q31" s="11"/>
      <c r="R31" s="11"/>
      <c r="S31" s="11"/>
      <c r="T31" s="19"/>
      <c r="U31" s="79"/>
      <c r="V31" s="10">
        <v>20000</v>
      </c>
      <c r="W31" s="79">
        <v>60000</v>
      </c>
      <c r="X31" s="79">
        <v>0</v>
      </c>
      <c r="Y31" s="19">
        <v>80000</v>
      </c>
      <c r="Z31" s="79"/>
      <c r="AA31" s="79">
        <v>893757.53</v>
      </c>
      <c r="AB31" s="79">
        <v>-8757.5300000000279</v>
      </c>
      <c r="AC31" s="79">
        <v>72128</v>
      </c>
      <c r="AD31" s="19">
        <v>957128</v>
      </c>
      <c r="AE31" s="79">
        <v>222582</v>
      </c>
      <c r="AF31" s="79">
        <v>181722</v>
      </c>
      <c r="AG31" s="79">
        <v>178787</v>
      </c>
      <c r="AH31" s="79">
        <v>-6800</v>
      </c>
      <c r="AI31" s="19">
        <v>576291</v>
      </c>
      <c r="AJ31" s="79">
        <v>2200000</v>
      </c>
      <c r="AK31" s="79">
        <v>0</v>
      </c>
      <c r="AL31" s="79">
        <v>0</v>
      </c>
    </row>
    <row r="32" spans="2:39">
      <c r="B32" s="27" t="s">
        <v>258</v>
      </c>
      <c r="C32" s="9" t="s">
        <v>259</v>
      </c>
      <c r="D32" s="19"/>
      <c r="E32" s="19"/>
      <c r="F32" s="10"/>
      <c r="G32" s="11"/>
      <c r="H32" s="11"/>
      <c r="I32" s="11"/>
      <c r="J32" s="19"/>
      <c r="K32" s="10"/>
      <c r="L32" s="11"/>
      <c r="M32" s="11"/>
      <c r="N32" s="11"/>
      <c r="O32" s="19"/>
      <c r="P32" s="10"/>
      <c r="Q32" s="11"/>
      <c r="R32" s="11"/>
      <c r="S32" s="11"/>
      <c r="T32" s="19"/>
      <c r="U32" s="79"/>
      <c r="V32" s="10"/>
      <c r="W32" s="79"/>
      <c r="X32" s="79"/>
      <c r="Y32" s="19"/>
      <c r="Z32" s="79"/>
      <c r="AA32" s="79"/>
      <c r="AB32" s="79"/>
      <c r="AC32" s="79"/>
      <c r="AD32" s="19"/>
      <c r="AE32" s="79"/>
      <c r="AF32" s="79"/>
      <c r="AG32" s="79"/>
      <c r="AH32" s="79">
        <v>6800</v>
      </c>
      <c r="AI32" s="19">
        <v>6800</v>
      </c>
      <c r="AJ32" s="79">
        <v>19244</v>
      </c>
      <c r="AK32" s="79">
        <v>0</v>
      </c>
      <c r="AL32" s="79">
        <v>0</v>
      </c>
    </row>
    <row r="33" spans="2:38" ht="21">
      <c r="B33" s="27" t="s">
        <v>234</v>
      </c>
      <c r="C33" s="9"/>
      <c r="D33" s="19"/>
      <c r="E33" s="19"/>
      <c r="F33" s="10"/>
      <c r="G33" s="11"/>
      <c r="H33" s="11"/>
      <c r="I33" s="11"/>
      <c r="J33" s="19"/>
      <c r="K33" s="10"/>
      <c r="L33" s="11"/>
      <c r="M33" s="11"/>
      <c r="N33" s="11"/>
      <c r="O33" s="19"/>
      <c r="P33" s="10"/>
      <c r="Q33" s="11"/>
      <c r="R33" s="11"/>
      <c r="S33" s="11"/>
      <c r="T33" s="19"/>
      <c r="U33" s="79"/>
      <c r="V33" s="10"/>
      <c r="W33" s="79"/>
      <c r="X33" s="79"/>
      <c r="Y33" s="19"/>
      <c r="Z33" s="79"/>
      <c r="AA33" s="79"/>
      <c r="AB33" s="79">
        <v>20165150</v>
      </c>
      <c r="AC33" s="79">
        <v>0</v>
      </c>
      <c r="AD33" s="19">
        <v>20165150</v>
      </c>
      <c r="AE33" s="79"/>
      <c r="AF33" s="79"/>
      <c r="AG33" s="79"/>
      <c r="AH33" s="79"/>
      <c r="AI33" s="19"/>
      <c r="AJ33" s="79">
        <v>0</v>
      </c>
      <c r="AK33" s="79">
        <v>0</v>
      </c>
      <c r="AL33" s="79">
        <v>0</v>
      </c>
    </row>
    <row r="34" spans="2:38">
      <c r="B34" s="27" t="s">
        <v>256</v>
      </c>
      <c r="C34" s="27" t="s">
        <v>257</v>
      </c>
      <c r="D34" s="19"/>
      <c r="E34" s="19"/>
      <c r="F34" s="10"/>
      <c r="G34" s="11"/>
      <c r="H34" s="11"/>
      <c r="I34" s="11"/>
      <c r="J34" s="19"/>
      <c r="K34" s="10"/>
      <c r="L34" s="11"/>
      <c r="M34" s="11"/>
      <c r="N34" s="11"/>
      <c r="O34" s="19"/>
      <c r="P34" s="10"/>
      <c r="Q34" s="11"/>
      <c r="R34" s="11"/>
      <c r="S34" s="11"/>
      <c r="T34" s="19"/>
      <c r="U34" s="79"/>
      <c r="V34" s="10"/>
      <c r="W34" s="79"/>
      <c r="X34" s="79"/>
      <c r="Y34" s="19"/>
      <c r="Z34" s="79"/>
      <c r="AA34" s="79"/>
      <c r="AB34" s="79"/>
      <c r="AC34" s="79"/>
      <c r="AD34" s="19"/>
      <c r="AE34" s="79"/>
      <c r="AF34" s="79"/>
      <c r="AG34" s="79"/>
      <c r="AH34" s="79">
        <v>59000</v>
      </c>
      <c r="AI34" s="19">
        <v>59000</v>
      </c>
      <c r="AJ34" s="79"/>
      <c r="AK34" s="79">
        <v>8867</v>
      </c>
      <c r="AL34" s="79">
        <v>78684</v>
      </c>
    </row>
    <row r="35" spans="2:38" s="5" customFormat="1">
      <c r="B35" s="26" t="s">
        <v>129</v>
      </c>
      <c r="C35" s="6" t="s">
        <v>130</v>
      </c>
      <c r="D35" s="16">
        <v>-1097131</v>
      </c>
      <c r="E35" s="16">
        <v>-764393</v>
      </c>
      <c r="F35" s="7">
        <v>-16939</v>
      </c>
      <c r="G35" s="8">
        <v>0</v>
      </c>
      <c r="H35" s="8">
        <v>-199615</v>
      </c>
      <c r="I35" s="8">
        <v>-231285</v>
      </c>
      <c r="J35" s="16">
        <v>-447839</v>
      </c>
      <c r="K35" s="7">
        <v>-353168</v>
      </c>
      <c r="L35" s="8">
        <v>-497607</v>
      </c>
      <c r="M35" s="8">
        <v>-420156</v>
      </c>
      <c r="N35" s="8">
        <v>-494778</v>
      </c>
      <c r="O35" s="16">
        <v>-1765709</v>
      </c>
      <c r="P35" s="7">
        <v>-1001908</v>
      </c>
      <c r="Q35" s="8">
        <v>-889525</v>
      </c>
      <c r="R35" s="8">
        <v>-1097420</v>
      </c>
      <c r="S35" s="8">
        <v>-554459</v>
      </c>
      <c r="T35" s="16">
        <v>-3543312</v>
      </c>
      <c r="U35" s="80">
        <v>-959914</v>
      </c>
      <c r="V35" s="7">
        <v>-867816.64999999991</v>
      </c>
      <c r="W35" s="80">
        <v>-1815083.54</v>
      </c>
      <c r="X35" s="80">
        <v>-1034955.81</v>
      </c>
      <c r="Y35" s="16">
        <v>-4677770</v>
      </c>
      <c r="Z35" s="80">
        <v>-2909365</v>
      </c>
      <c r="AA35" s="80">
        <v>-9462408.0851600002</v>
      </c>
      <c r="AB35" s="80">
        <v>-217595384</v>
      </c>
      <c r="AC35" s="80">
        <v>-13159938.914840013</v>
      </c>
      <c r="AD35" s="16">
        <f>SUM(AD36:AD39)</f>
        <v>-243127096</v>
      </c>
      <c r="AE35" s="80">
        <f>SUM(AE36:AE39)</f>
        <v>-23950880</v>
      </c>
      <c r="AF35" s="80">
        <f>SUM(AF36:AF39)</f>
        <v>-15585200.101023998</v>
      </c>
      <c r="AG35" s="80">
        <v>-8184800.8989759982</v>
      </c>
      <c r="AH35" s="80">
        <v>-8425552</v>
      </c>
      <c r="AI35" s="16">
        <v>-56146433</v>
      </c>
      <c r="AJ35" s="80">
        <v>-16905767</v>
      </c>
      <c r="AK35" s="80">
        <v>-9550124</v>
      </c>
      <c r="AL35" s="80">
        <v>-2076571</v>
      </c>
    </row>
    <row r="36" spans="2:38" ht="21">
      <c r="B36" s="27" t="s">
        <v>235</v>
      </c>
      <c r="C36" s="9" t="s">
        <v>131</v>
      </c>
      <c r="D36" s="19">
        <v>-1097131</v>
      </c>
      <c r="E36" s="19">
        <v>-764393</v>
      </c>
      <c r="F36" s="10">
        <v>-16939</v>
      </c>
      <c r="G36" s="11">
        <v>0</v>
      </c>
      <c r="H36" s="11">
        <v>-199615</v>
      </c>
      <c r="I36" s="11">
        <v>-231285</v>
      </c>
      <c r="J36" s="19">
        <v>-447839</v>
      </c>
      <c r="K36" s="10">
        <v>-353168</v>
      </c>
      <c r="L36" s="11">
        <v>-497607</v>
      </c>
      <c r="M36" s="11">
        <v>-420156</v>
      </c>
      <c r="N36" s="11">
        <v>-494778</v>
      </c>
      <c r="O36" s="19">
        <v>-1765709</v>
      </c>
      <c r="P36" s="10">
        <v>-1001908</v>
      </c>
      <c r="Q36" s="11">
        <v>-889525</v>
      </c>
      <c r="R36" s="11">
        <v>-1017420</v>
      </c>
      <c r="S36" s="11">
        <v>-554459</v>
      </c>
      <c r="T36" s="19">
        <v>-3463312</v>
      </c>
      <c r="U36" s="79">
        <v>-959914</v>
      </c>
      <c r="V36" s="10">
        <v>-867816.64999999991</v>
      </c>
      <c r="W36" s="79">
        <v>-930083.54</v>
      </c>
      <c r="X36" s="79">
        <v>-1034956.0699999998</v>
      </c>
      <c r="Y36" s="19">
        <v>-3792770.26</v>
      </c>
      <c r="Z36" s="79">
        <v>-2909365</v>
      </c>
      <c r="AA36" s="79">
        <v>-9462408.0851600002</v>
      </c>
      <c r="AB36" s="79">
        <v>-217170526</v>
      </c>
      <c r="AC36" s="79">
        <v>-13004796.914840013</v>
      </c>
      <c r="AD36" s="19">
        <f>-218160548-24386548</f>
        <v>-242547096</v>
      </c>
      <c r="AE36" s="79">
        <v>-9630481</v>
      </c>
      <c r="AF36" s="79">
        <v>-15585200.101023998</v>
      </c>
      <c r="AG36" s="79">
        <v>-8184800.8989760019</v>
      </c>
      <c r="AH36" s="79">
        <v>-6225552</v>
      </c>
      <c r="AI36" s="19">
        <v>-39626034</v>
      </c>
      <c r="AJ36" s="79">
        <v>-5061360</v>
      </c>
      <c r="AK36" s="79">
        <v>-5200030</v>
      </c>
      <c r="AL36" s="79">
        <v>-340577</v>
      </c>
    </row>
    <row r="37" spans="2:38">
      <c r="B37" s="27" t="s">
        <v>246</v>
      </c>
      <c r="C37" s="9" t="s">
        <v>247</v>
      </c>
      <c r="D37" s="19"/>
      <c r="E37" s="19"/>
      <c r="F37" s="10"/>
      <c r="G37" s="11"/>
      <c r="H37" s="11"/>
      <c r="I37" s="11"/>
      <c r="J37" s="19"/>
      <c r="K37" s="10"/>
      <c r="L37" s="11"/>
      <c r="M37" s="11"/>
      <c r="N37" s="11"/>
      <c r="O37" s="19"/>
      <c r="P37" s="10"/>
      <c r="Q37" s="11"/>
      <c r="R37" s="11"/>
      <c r="S37" s="11"/>
      <c r="T37" s="19"/>
      <c r="U37" s="85"/>
      <c r="V37" s="10"/>
      <c r="W37" s="79"/>
      <c r="X37" s="79"/>
      <c r="Y37" s="19"/>
      <c r="Z37" s="85"/>
      <c r="AA37" s="79"/>
      <c r="AB37" s="79"/>
      <c r="AC37" s="79"/>
      <c r="AD37" s="19"/>
      <c r="AE37" s="79">
        <v>-14320399</v>
      </c>
      <c r="AF37" s="79"/>
      <c r="AG37" s="79"/>
      <c r="AH37" s="79"/>
      <c r="AI37" s="19">
        <v>-14320399</v>
      </c>
      <c r="AJ37" s="79">
        <v>-11844407</v>
      </c>
      <c r="AK37" s="79">
        <v>0</v>
      </c>
      <c r="AL37" s="79">
        <v>-1135994</v>
      </c>
    </row>
    <row r="38" spans="2:38">
      <c r="B38" s="27" t="s">
        <v>287</v>
      </c>
      <c r="C38" s="9" t="s">
        <v>288</v>
      </c>
      <c r="D38" s="19"/>
      <c r="E38" s="19"/>
      <c r="F38" s="10"/>
      <c r="G38" s="11"/>
      <c r="H38" s="11"/>
      <c r="I38" s="11"/>
      <c r="J38" s="19"/>
      <c r="K38" s="10"/>
      <c r="L38" s="11"/>
      <c r="M38" s="11"/>
      <c r="N38" s="11"/>
      <c r="O38" s="19"/>
      <c r="P38" s="10"/>
      <c r="Q38" s="11"/>
      <c r="R38" s="11"/>
      <c r="S38" s="11"/>
      <c r="T38" s="19"/>
      <c r="U38" s="85"/>
      <c r="V38" s="10"/>
      <c r="W38" s="79"/>
      <c r="X38" s="79"/>
      <c r="Y38" s="19"/>
      <c r="Z38" s="85"/>
      <c r="AA38" s="79"/>
      <c r="AB38" s="79"/>
      <c r="AC38" s="79"/>
      <c r="AD38" s="19"/>
      <c r="AE38" s="79"/>
      <c r="AF38" s="79"/>
      <c r="AG38" s="79"/>
      <c r="AH38" s="79"/>
      <c r="AI38" s="19"/>
      <c r="AJ38" s="79">
        <v>0</v>
      </c>
      <c r="AK38" s="79">
        <v>-4350094</v>
      </c>
      <c r="AL38" s="79">
        <v>0</v>
      </c>
    </row>
    <row r="39" spans="2:38">
      <c r="B39" s="27" t="s">
        <v>188</v>
      </c>
      <c r="C39" s="9" t="s">
        <v>189</v>
      </c>
      <c r="D39" s="19"/>
      <c r="E39" s="19"/>
      <c r="F39" s="10">
        <v>0</v>
      </c>
      <c r="G39" s="11">
        <v>0</v>
      </c>
      <c r="H39" s="11">
        <v>0</v>
      </c>
      <c r="I39" s="11">
        <v>0</v>
      </c>
      <c r="J39" s="19">
        <v>0</v>
      </c>
      <c r="K39" s="10">
        <v>0</v>
      </c>
      <c r="L39" s="11">
        <v>0</v>
      </c>
      <c r="M39" s="11">
        <v>0</v>
      </c>
      <c r="N39" s="11">
        <v>0</v>
      </c>
      <c r="O39" s="19">
        <v>0</v>
      </c>
      <c r="P39" s="10">
        <v>0</v>
      </c>
      <c r="Q39" s="11">
        <v>0</v>
      </c>
      <c r="R39" s="11">
        <v>-80000</v>
      </c>
      <c r="S39" s="11">
        <v>0</v>
      </c>
      <c r="T39" s="19">
        <v>-80000</v>
      </c>
      <c r="U39" s="79">
        <v>0</v>
      </c>
      <c r="V39" s="10">
        <v>0</v>
      </c>
      <c r="W39" s="79">
        <v>-885000</v>
      </c>
      <c r="X39" s="79">
        <v>0</v>
      </c>
      <c r="Y39" s="19">
        <v>-885000</v>
      </c>
      <c r="Z39" s="79"/>
      <c r="AA39" s="79">
        <v>0</v>
      </c>
      <c r="AB39" s="79">
        <v>-424858</v>
      </c>
      <c r="AC39" s="79">
        <v>-155142</v>
      </c>
      <c r="AD39" s="19">
        <v>-580000</v>
      </c>
      <c r="AE39" s="79"/>
      <c r="AF39" s="79"/>
      <c r="AG39" s="79"/>
      <c r="AH39" s="79">
        <v>-2200000</v>
      </c>
      <c r="AI39" s="19">
        <v>-2200000</v>
      </c>
      <c r="AJ39" s="79">
        <v>0</v>
      </c>
      <c r="AK39" s="79">
        <v>0</v>
      </c>
      <c r="AL39" s="79">
        <v>-600000</v>
      </c>
    </row>
    <row r="40" spans="2:38">
      <c r="B40" s="26" t="s">
        <v>3</v>
      </c>
      <c r="C40" s="6" t="s">
        <v>132</v>
      </c>
      <c r="D40" s="16">
        <v>-1097131</v>
      </c>
      <c r="E40" s="16">
        <v>-764393</v>
      </c>
      <c r="F40" s="7">
        <v>-16939</v>
      </c>
      <c r="G40" s="8">
        <v>0</v>
      </c>
      <c r="H40" s="8">
        <v>-199615</v>
      </c>
      <c r="I40" s="8">
        <v>-231285</v>
      </c>
      <c r="J40" s="16">
        <v>-447839</v>
      </c>
      <c r="K40" s="7">
        <v>-353168</v>
      </c>
      <c r="L40" s="8">
        <v>-497607</v>
      </c>
      <c r="M40" s="8">
        <v>-420156</v>
      </c>
      <c r="N40" s="8">
        <v>-494778</v>
      </c>
      <c r="O40" s="16">
        <f>O36</f>
        <v>-1765709</v>
      </c>
      <c r="P40" s="7">
        <v>-1001908</v>
      </c>
      <c r="Q40" s="8">
        <v>-889525</v>
      </c>
      <c r="R40" s="8">
        <v>-1097420</v>
      </c>
      <c r="S40" s="8">
        <v>-554459</v>
      </c>
      <c r="T40" s="16">
        <v>-3543312</v>
      </c>
      <c r="U40" s="80">
        <v>-959914</v>
      </c>
      <c r="V40" s="7">
        <v>-847816.64999999991</v>
      </c>
      <c r="W40" s="80">
        <v>-1755083.54</v>
      </c>
      <c r="X40" s="80">
        <v>-1034956.0699999998</v>
      </c>
      <c r="Y40" s="16">
        <v>-4597770.26</v>
      </c>
      <c r="Z40" s="80">
        <v>-2909365</v>
      </c>
      <c r="AA40" s="80">
        <v>-8568650.5551600009</v>
      </c>
      <c r="AB40" s="80">
        <v>-197438990.53</v>
      </c>
      <c r="AC40" s="80">
        <v>-13087595.914839983</v>
      </c>
      <c r="AD40" s="16">
        <v>-222004602</v>
      </c>
      <c r="AE40" s="80">
        <v>-23728299</v>
      </c>
      <c r="AF40" s="80">
        <v>-15403477.101024002</v>
      </c>
      <c r="AG40" s="80">
        <v>-8006013.8989759982</v>
      </c>
      <c r="AH40" s="80">
        <v>-8366552</v>
      </c>
      <c r="AI40" s="16">
        <v>-55504342</v>
      </c>
      <c r="AJ40" s="80">
        <v>-14686523</v>
      </c>
      <c r="AK40" s="80">
        <v>-9541257</v>
      </c>
      <c r="AL40" s="80">
        <v>-1997887</v>
      </c>
    </row>
    <row r="41" spans="2:38">
      <c r="B41" s="27"/>
      <c r="C41" s="9"/>
      <c r="D41" s="19"/>
      <c r="E41" s="19"/>
      <c r="F41" s="10"/>
      <c r="G41" s="11"/>
      <c r="H41" s="11"/>
      <c r="I41" s="11"/>
      <c r="J41" s="19"/>
      <c r="K41" s="10"/>
      <c r="L41" s="11"/>
      <c r="M41" s="11"/>
      <c r="N41" s="11"/>
      <c r="O41" s="19"/>
      <c r="P41" s="10"/>
      <c r="Q41" s="11"/>
      <c r="R41" s="11"/>
      <c r="S41" s="11"/>
      <c r="T41" s="19"/>
      <c r="U41" s="79"/>
      <c r="V41" s="10"/>
      <c r="W41" s="79"/>
      <c r="X41" s="79"/>
      <c r="Y41" s="19"/>
      <c r="Z41" s="79"/>
      <c r="AA41" s="79"/>
      <c r="AB41" s="79"/>
      <c r="AC41" s="79"/>
      <c r="AD41" s="19"/>
      <c r="AE41" s="79"/>
      <c r="AF41" s="79"/>
      <c r="AG41" s="79"/>
      <c r="AH41" s="79"/>
      <c r="AI41" s="19"/>
      <c r="AJ41" s="79"/>
      <c r="AK41" s="79"/>
      <c r="AL41" s="79"/>
    </row>
    <row r="42" spans="2:38" s="70" customFormat="1">
      <c r="B42" s="71" t="s">
        <v>26</v>
      </c>
      <c r="C42" s="72" t="s">
        <v>133</v>
      </c>
      <c r="D42" s="73"/>
      <c r="E42" s="73"/>
      <c r="F42" s="74"/>
      <c r="G42" s="72"/>
      <c r="H42" s="72"/>
      <c r="I42" s="72"/>
      <c r="J42" s="73"/>
      <c r="K42" s="74"/>
      <c r="L42" s="72"/>
      <c r="M42" s="72"/>
      <c r="N42" s="72"/>
      <c r="O42" s="73"/>
      <c r="P42" s="74"/>
      <c r="Q42" s="72"/>
      <c r="R42" s="72"/>
      <c r="S42" s="72"/>
      <c r="T42" s="73"/>
      <c r="U42" s="87"/>
      <c r="V42" s="74"/>
      <c r="W42" s="89"/>
      <c r="X42" s="89"/>
      <c r="Y42" s="73"/>
      <c r="Z42" s="89"/>
      <c r="AA42" s="89"/>
      <c r="AB42" s="89"/>
      <c r="AC42" s="89"/>
      <c r="AD42" s="73"/>
      <c r="AE42" s="89"/>
      <c r="AF42" s="89"/>
      <c r="AG42" s="89"/>
      <c r="AH42" s="89"/>
      <c r="AI42" s="73"/>
      <c r="AJ42" s="89"/>
      <c r="AK42" s="89"/>
      <c r="AL42" s="89"/>
    </row>
    <row r="43" spans="2:38" s="5" customFormat="1">
      <c r="B43" s="26" t="s">
        <v>128</v>
      </c>
      <c r="C43" s="6" t="s">
        <v>127</v>
      </c>
      <c r="D43" s="16">
        <v>4800</v>
      </c>
      <c r="E43" s="16">
        <v>0</v>
      </c>
      <c r="F43" s="7">
        <v>0</v>
      </c>
      <c r="G43" s="8">
        <v>0</v>
      </c>
      <c r="H43" s="8">
        <v>0</v>
      </c>
      <c r="I43" s="8">
        <v>150000</v>
      </c>
      <c r="J43" s="16">
        <v>150000</v>
      </c>
      <c r="K43" s="7">
        <v>0</v>
      </c>
      <c r="L43" s="8">
        <v>0</v>
      </c>
      <c r="M43" s="8">
        <v>0</v>
      </c>
      <c r="N43" s="8">
        <v>0</v>
      </c>
      <c r="O43" s="16">
        <v>0</v>
      </c>
      <c r="P43" s="7">
        <v>0</v>
      </c>
      <c r="Q43" s="8">
        <v>0</v>
      </c>
      <c r="R43" s="8">
        <v>1625</v>
      </c>
      <c r="S43" s="8">
        <v>0</v>
      </c>
      <c r="T43" s="16">
        <v>1625</v>
      </c>
      <c r="U43" s="84">
        <v>0</v>
      </c>
      <c r="V43" s="7">
        <v>0</v>
      </c>
      <c r="W43" s="80">
        <v>0</v>
      </c>
      <c r="X43" s="80">
        <v>2606</v>
      </c>
      <c r="Y43" s="16">
        <v>2606</v>
      </c>
      <c r="Z43" s="84">
        <v>0</v>
      </c>
      <c r="AA43" s="80">
        <v>0</v>
      </c>
      <c r="AB43" s="80">
        <v>3447.2</v>
      </c>
      <c r="AC43" s="80">
        <v>-0.1999999999998181</v>
      </c>
      <c r="AD43" s="16">
        <v>3447</v>
      </c>
      <c r="AE43" s="80">
        <v>0</v>
      </c>
      <c r="AF43" s="80">
        <v>0</v>
      </c>
      <c r="AG43" s="80">
        <v>3304</v>
      </c>
      <c r="AH43" s="80">
        <v>0</v>
      </c>
      <c r="AI43" s="16">
        <v>3304</v>
      </c>
      <c r="AJ43" s="80">
        <v>0</v>
      </c>
      <c r="AK43" s="80">
        <v>0</v>
      </c>
      <c r="AL43" s="80">
        <v>0</v>
      </c>
    </row>
    <row r="44" spans="2:38">
      <c r="B44" s="27" t="s">
        <v>29</v>
      </c>
      <c r="C44" s="9" t="s">
        <v>212</v>
      </c>
      <c r="D44" s="19"/>
      <c r="E44" s="19"/>
      <c r="F44" s="10"/>
      <c r="G44" s="11"/>
      <c r="H44" s="11"/>
      <c r="I44" s="11"/>
      <c r="J44" s="19"/>
      <c r="K44" s="10"/>
      <c r="L44" s="11"/>
      <c r="M44" s="11"/>
      <c r="N44" s="11"/>
      <c r="O44" s="19"/>
      <c r="P44" s="10"/>
      <c r="Q44" s="11"/>
      <c r="R44" s="11"/>
      <c r="S44" s="11"/>
      <c r="T44" s="19"/>
      <c r="U44" s="85"/>
      <c r="V44" s="10">
        <v>0</v>
      </c>
      <c r="W44" s="79">
        <v>0</v>
      </c>
      <c r="X44" s="79">
        <v>0</v>
      </c>
      <c r="Y44" s="19">
        <v>0</v>
      </c>
      <c r="Z44" s="85"/>
      <c r="AA44" s="79">
        <v>0</v>
      </c>
      <c r="AB44" s="79">
        <v>0</v>
      </c>
      <c r="AC44" s="79">
        <v>0</v>
      </c>
      <c r="AD44" s="19">
        <v>0</v>
      </c>
      <c r="AE44" s="79"/>
      <c r="AF44" s="79"/>
      <c r="AG44" s="79">
        <v>0</v>
      </c>
      <c r="AH44" s="79"/>
      <c r="AI44" s="19"/>
      <c r="AJ44" s="79">
        <v>0</v>
      </c>
      <c r="AK44" s="79">
        <v>0</v>
      </c>
      <c r="AL44" s="79">
        <v>0</v>
      </c>
    </row>
    <row r="45" spans="2:38" ht="31.5">
      <c r="B45" s="27" t="s">
        <v>27</v>
      </c>
      <c r="C45" s="27" t="s">
        <v>140</v>
      </c>
      <c r="D45" s="19">
        <v>4800</v>
      </c>
      <c r="E45" s="19">
        <v>0</v>
      </c>
      <c r="F45" s="10">
        <v>0</v>
      </c>
      <c r="G45" s="11">
        <v>0</v>
      </c>
      <c r="H45" s="11">
        <v>0</v>
      </c>
      <c r="I45" s="11">
        <v>150000</v>
      </c>
      <c r="J45" s="19">
        <v>150000</v>
      </c>
      <c r="K45" s="10">
        <v>0</v>
      </c>
      <c r="L45" s="11">
        <v>0</v>
      </c>
      <c r="M45" s="11">
        <v>0</v>
      </c>
      <c r="N45" s="11">
        <v>0</v>
      </c>
      <c r="O45" s="19">
        <v>0</v>
      </c>
      <c r="P45" s="10">
        <v>0</v>
      </c>
      <c r="Q45" s="11">
        <v>0</v>
      </c>
      <c r="R45" s="11">
        <v>1625</v>
      </c>
      <c r="S45" s="11">
        <v>0</v>
      </c>
      <c r="T45" s="19">
        <v>1625</v>
      </c>
      <c r="U45" s="79">
        <v>0</v>
      </c>
      <c r="V45" s="10">
        <v>0</v>
      </c>
      <c r="W45" s="79">
        <v>0</v>
      </c>
      <c r="X45" s="79">
        <v>2606</v>
      </c>
      <c r="Y45" s="19">
        <v>2606</v>
      </c>
      <c r="Z45" s="79"/>
      <c r="AA45" s="79">
        <v>0</v>
      </c>
      <c r="AB45" s="79">
        <v>3447.2</v>
      </c>
      <c r="AC45" s="79">
        <v>-0.1999999999998181</v>
      </c>
      <c r="AD45" s="19">
        <v>3447</v>
      </c>
      <c r="AE45" s="79"/>
      <c r="AF45" s="79"/>
      <c r="AG45" s="79">
        <v>3304</v>
      </c>
      <c r="AH45" s="79"/>
      <c r="AI45" s="19">
        <v>3304</v>
      </c>
      <c r="AJ45" s="79">
        <v>0</v>
      </c>
      <c r="AK45" s="79">
        <v>0</v>
      </c>
      <c r="AL45" s="79">
        <v>0</v>
      </c>
    </row>
    <row r="46" spans="2:38" s="5" customFormat="1">
      <c r="B46" s="26" t="s">
        <v>129</v>
      </c>
      <c r="C46" s="26" t="s">
        <v>130</v>
      </c>
      <c r="D46" s="16">
        <v>-2424525</v>
      </c>
      <c r="E46" s="16">
        <v>-2729128</v>
      </c>
      <c r="F46" s="7">
        <v>0</v>
      </c>
      <c r="G46" s="8">
        <v>-1431555</v>
      </c>
      <c r="H46" s="8">
        <f>-1431556+1</f>
        <v>-1431555</v>
      </c>
      <c r="I46" s="8">
        <v>0</v>
      </c>
      <c r="J46" s="16">
        <v>-2863110</v>
      </c>
      <c r="K46" s="7">
        <v>0</v>
      </c>
      <c r="L46" s="8">
        <v>-5110193</v>
      </c>
      <c r="M46" s="8">
        <v>-1198687</v>
      </c>
      <c r="N46" s="8">
        <v>0</v>
      </c>
      <c r="O46" s="16">
        <v>-6308880</v>
      </c>
      <c r="P46" s="7">
        <v>0</v>
      </c>
      <c r="Q46" s="8">
        <v>-27310500</v>
      </c>
      <c r="R46" s="8">
        <v>0</v>
      </c>
      <c r="S46" s="8">
        <v>0</v>
      </c>
      <c r="T46" s="16">
        <v>-27310500</v>
      </c>
      <c r="U46" s="80">
        <v>-194003</v>
      </c>
      <c r="V46" s="7">
        <v>-27568017.100000001</v>
      </c>
      <c r="W46" s="80">
        <v>-209951</v>
      </c>
      <c r="X46" s="80">
        <v>-273952</v>
      </c>
      <c r="Y46" s="16">
        <v>-28245923.100000001</v>
      </c>
      <c r="Z46" s="80">
        <v>-273953</v>
      </c>
      <c r="AA46" s="80">
        <v>-273954</v>
      </c>
      <c r="AB46" s="80">
        <v>-73245106</v>
      </c>
      <c r="AC46" s="80">
        <v>-1280562</v>
      </c>
      <c r="AD46" s="16">
        <f>SUM(AD47:AD50)</f>
        <v>-75073575</v>
      </c>
      <c r="AE46" s="80">
        <f>SUM(AE47:AE50)</f>
        <v>-19552561</v>
      </c>
      <c r="AF46" s="80">
        <v>-73536106</v>
      </c>
      <c r="AG46" s="80">
        <v>-1009962</v>
      </c>
      <c r="AH46" s="80">
        <v>-1123102</v>
      </c>
      <c r="AI46" s="16">
        <v>-95221731</v>
      </c>
      <c r="AJ46" s="80">
        <v>-1470501</v>
      </c>
      <c r="AK46" s="80">
        <v>-54273694</v>
      </c>
      <c r="AL46" s="80">
        <v>-1292418</v>
      </c>
    </row>
    <row r="47" spans="2:38" ht="21">
      <c r="B47" s="27" t="s">
        <v>205</v>
      </c>
      <c r="C47" s="27" t="s">
        <v>207</v>
      </c>
      <c r="D47" s="19">
        <v>0</v>
      </c>
      <c r="E47" s="19">
        <v>0</v>
      </c>
      <c r="F47" s="10">
        <v>0</v>
      </c>
      <c r="G47" s="11">
        <v>0</v>
      </c>
      <c r="H47" s="11">
        <v>0</v>
      </c>
      <c r="I47" s="11">
        <v>0</v>
      </c>
      <c r="J47" s="19">
        <v>0</v>
      </c>
      <c r="K47" s="10">
        <v>0</v>
      </c>
      <c r="L47" s="11">
        <v>0</v>
      </c>
      <c r="M47" s="11">
        <v>0</v>
      </c>
      <c r="N47" s="11">
        <v>0</v>
      </c>
      <c r="O47" s="19">
        <v>0</v>
      </c>
      <c r="P47" s="10">
        <v>0</v>
      </c>
      <c r="Q47" s="11">
        <v>0</v>
      </c>
      <c r="R47" s="11">
        <v>0</v>
      </c>
      <c r="S47" s="11">
        <v>0</v>
      </c>
      <c r="T47" s="19">
        <v>0</v>
      </c>
      <c r="U47" s="79">
        <v>-138665</v>
      </c>
      <c r="V47" s="10">
        <v>-142108</v>
      </c>
      <c r="W47" s="79">
        <v>-152267</v>
      </c>
      <c r="X47" s="79">
        <v>-207697</v>
      </c>
      <c r="Y47" s="19">
        <v>-640737</v>
      </c>
      <c r="Z47" s="79">
        <v>-209471</v>
      </c>
      <c r="AA47" s="79">
        <v>-211262</v>
      </c>
      <c r="AB47" s="79">
        <v>-278437</v>
      </c>
      <c r="AC47" s="79">
        <v>-1429620</v>
      </c>
      <c r="AD47" s="19">
        <v>-2128790</v>
      </c>
      <c r="AE47" s="79">
        <v>-825800</v>
      </c>
      <c r="AF47" s="79">
        <v>-1145122</v>
      </c>
      <c r="AG47" s="79">
        <v>-937852</v>
      </c>
      <c r="AH47" s="79">
        <v>-1049798</v>
      </c>
      <c r="AI47" s="19">
        <v>-3958572</v>
      </c>
      <c r="AJ47" s="79">
        <v>-1404004</v>
      </c>
      <c r="AK47" s="79">
        <v>-1455578</v>
      </c>
      <c r="AL47" s="79">
        <v>-1255803</v>
      </c>
    </row>
    <row r="48" spans="2:38">
      <c r="B48" s="27" t="s">
        <v>206</v>
      </c>
      <c r="C48" s="27" t="s">
        <v>208</v>
      </c>
      <c r="D48" s="19">
        <v>0</v>
      </c>
      <c r="E48" s="19">
        <v>0</v>
      </c>
      <c r="F48" s="10">
        <v>0</v>
      </c>
      <c r="G48" s="11">
        <v>0</v>
      </c>
      <c r="H48" s="11">
        <v>0</v>
      </c>
      <c r="I48" s="11">
        <v>0</v>
      </c>
      <c r="J48" s="19">
        <v>0</v>
      </c>
      <c r="K48" s="10">
        <v>0</v>
      </c>
      <c r="L48" s="11">
        <v>0</v>
      </c>
      <c r="M48" s="11">
        <v>0</v>
      </c>
      <c r="N48" s="11">
        <v>0</v>
      </c>
      <c r="O48" s="19">
        <v>0</v>
      </c>
      <c r="P48" s="10">
        <v>0</v>
      </c>
      <c r="Q48" s="11">
        <v>0</v>
      </c>
      <c r="R48" s="11">
        <v>0</v>
      </c>
      <c r="S48" s="11">
        <v>0</v>
      </c>
      <c r="T48" s="19">
        <v>0</v>
      </c>
      <c r="U48" s="79">
        <v>-55338</v>
      </c>
      <c r="V48" s="10">
        <v>-54003</v>
      </c>
      <c r="W48" s="79">
        <v>-57684</v>
      </c>
      <c r="X48" s="79">
        <v>-66255</v>
      </c>
      <c r="Y48" s="19">
        <v>-233280</v>
      </c>
      <c r="Z48" s="79">
        <v>-64482</v>
      </c>
      <c r="AA48" s="79">
        <v>-62692</v>
      </c>
      <c r="AB48" s="79">
        <v>-293559</v>
      </c>
      <c r="AC48" s="79">
        <v>149058</v>
      </c>
      <c r="AD48" s="19">
        <v>-271675</v>
      </c>
      <c r="AE48" s="79">
        <v>-90711</v>
      </c>
      <c r="AF48" s="79">
        <v>-73154</v>
      </c>
      <c r="AG48" s="79">
        <v>-72110</v>
      </c>
      <c r="AH48" s="79">
        <v>-73304</v>
      </c>
      <c r="AI48" s="19">
        <v>-309279</v>
      </c>
      <c r="AJ48" s="79">
        <v>-66497</v>
      </c>
      <c r="AK48" s="79">
        <v>-51679</v>
      </c>
      <c r="AL48" s="79">
        <v>-36615</v>
      </c>
    </row>
    <row r="49" spans="1:38">
      <c r="B49" s="27" t="s">
        <v>28</v>
      </c>
      <c r="C49" s="9" t="s">
        <v>134</v>
      </c>
      <c r="D49" s="19">
        <v>0</v>
      </c>
      <c r="E49" s="19">
        <v>0</v>
      </c>
      <c r="F49" s="10">
        <v>0</v>
      </c>
      <c r="G49" s="11">
        <v>0</v>
      </c>
      <c r="H49" s="11">
        <v>0</v>
      </c>
      <c r="I49" s="11">
        <v>0</v>
      </c>
      <c r="J49" s="19">
        <v>0</v>
      </c>
      <c r="K49" s="10">
        <v>0</v>
      </c>
      <c r="L49" s="11">
        <v>0</v>
      </c>
      <c r="M49" s="11">
        <v>0</v>
      </c>
      <c r="N49" s="11">
        <v>0</v>
      </c>
      <c r="O49" s="19">
        <v>0</v>
      </c>
      <c r="P49" s="10">
        <v>0</v>
      </c>
      <c r="Q49" s="11">
        <v>0</v>
      </c>
      <c r="R49" s="11">
        <v>0</v>
      </c>
      <c r="S49" s="11">
        <v>0</v>
      </c>
      <c r="T49" s="19">
        <v>0</v>
      </c>
      <c r="U49" s="79">
        <v>0</v>
      </c>
      <c r="V49" s="10">
        <v>0</v>
      </c>
      <c r="W49" s="79">
        <v>0</v>
      </c>
      <c r="X49" s="79">
        <v>0</v>
      </c>
      <c r="Y49" s="19">
        <v>0</v>
      </c>
      <c r="Z49" s="79"/>
      <c r="AA49" s="79">
        <v>0</v>
      </c>
      <c r="AB49" s="79">
        <v>0</v>
      </c>
      <c r="AC49" s="79">
        <v>0</v>
      </c>
      <c r="AD49" s="19">
        <v>0</v>
      </c>
      <c r="AE49" s="79">
        <v>-18636050</v>
      </c>
      <c r="AF49" s="79">
        <v>0</v>
      </c>
      <c r="AG49" s="79">
        <v>0</v>
      </c>
      <c r="AH49" s="79">
        <v>0</v>
      </c>
      <c r="AI49" s="19">
        <v>-18636050</v>
      </c>
      <c r="AJ49" s="79">
        <v>0</v>
      </c>
      <c r="AK49" s="79">
        <v>0</v>
      </c>
      <c r="AL49" s="79">
        <v>0</v>
      </c>
    </row>
    <row r="50" spans="1:38">
      <c r="B50" s="27" t="s">
        <v>29</v>
      </c>
      <c r="C50" s="9" t="s">
        <v>135</v>
      </c>
      <c r="D50" s="19">
        <v>-2424525</v>
      </c>
      <c r="E50" s="19">
        <v>-2729128</v>
      </c>
      <c r="F50" s="10">
        <v>0</v>
      </c>
      <c r="G50" s="11">
        <v>-1431555</v>
      </c>
      <c r="H50" s="11">
        <f>-1431556+1</f>
        <v>-1431555</v>
      </c>
      <c r="I50" s="11">
        <v>0</v>
      </c>
      <c r="J50" s="19">
        <v>-2863110</v>
      </c>
      <c r="K50" s="10">
        <v>0</v>
      </c>
      <c r="L50" s="11">
        <v>-5110193</v>
      </c>
      <c r="M50" s="11">
        <v>-1198687</v>
      </c>
      <c r="N50" s="11">
        <v>0</v>
      </c>
      <c r="O50" s="19">
        <v>-6308880</v>
      </c>
      <c r="P50" s="10">
        <v>0</v>
      </c>
      <c r="Q50" s="11">
        <v>-27310500</v>
      </c>
      <c r="R50" s="11">
        <v>0</v>
      </c>
      <c r="S50" s="11">
        <v>0</v>
      </c>
      <c r="T50" s="19">
        <v>-27310500</v>
      </c>
      <c r="U50" s="79">
        <v>0</v>
      </c>
      <c r="V50" s="10">
        <v>-27371906.100000001</v>
      </c>
      <c r="W50" s="79">
        <v>0</v>
      </c>
      <c r="X50" s="79">
        <v>0</v>
      </c>
      <c r="Y50" s="19">
        <v>-27371906.100000001</v>
      </c>
      <c r="Z50" s="79"/>
      <c r="AA50" s="79">
        <v>0</v>
      </c>
      <c r="AB50" s="79">
        <v>-72673110</v>
      </c>
      <c r="AC50" s="79">
        <v>0</v>
      </c>
      <c r="AD50" s="19">
        <v>-72673110</v>
      </c>
      <c r="AE50" s="79">
        <v>0</v>
      </c>
      <c r="AF50" s="79">
        <v>-72317830</v>
      </c>
      <c r="AG50" s="79">
        <v>0</v>
      </c>
      <c r="AH50" s="79">
        <v>0</v>
      </c>
      <c r="AI50" s="19">
        <v>-72317830</v>
      </c>
      <c r="AJ50" s="79">
        <v>0</v>
      </c>
      <c r="AK50" s="79">
        <v>-52306718</v>
      </c>
      <c r="AL50" s="79">
        <v>0</v>
      </c>
    </row>
    <row r="51" spans="1:38">
      <c r="B51" s="27" t="s">
        <v>289</v>
      </c>
      <c r="C51" s="9" t="s">
        <v>290</v>
      </c>
      <c r="D51" s="19"/>
      <c r="E51" s="19"/>
      <c r="F51" s="10"/>
      <c r="G51" s="11"/>
      <c r="H51" s="11"/>
      <c r="I51" s="11"/>
      <c r="J51" s="19"/>
      <c r="K51" s="10"/>
      <c r="L51" s="11"/>
      <c r="M51" s="11"/>
      <c r="N51" s="11"/>
      <c r="O51" s="19"/>
      <c r="P51" s="10"/>
      <c r="Q51" s="11"/>
      <c r="R51" s="11"/>
      <c r="S51" s="11"/>
      <c r="T51" s="19"/>
      <c r="U51" s="79"/>
      <c r="V51" s="10"/>
      <c r="W51" s="79"/>
      <c r="X51" s="79"/>
      <c r="Y51" s="19"/>
      <c r="Z51" s="79"/>
      <c r="AA51" s="79"/>
      <c r="AB51" s="79"/>
      <c r="AC51" s="79"/>
      <c r="AD51" s="19"/>
      <c r="AE51" s="79"/>
      <c r="AF51" s="79"/>
      <c r="AG51" s="79"/>
      <c r="AH51" s="79"/>
      <c r="AI51" s="19"/>
      <c r="AJ51" s="79">
        <v>0</v>
      </c>
      <c r="AK51" s="79">
        <v>-459719</v>
      </c>
      <c r="AL51" s="79">
        <v>0</v>
      </c>
    </row>
    <row r="52" spans="1:38" s="5" customFormat="1">
      <c r="B52" s="26" t="s">
        <v>2</v>
      </c>
      <c r="C52" s="6" t="s">
        <v>136</v>
      </c>
      <c r="D52" s="16">
        <v>-2419725</v>
      </c>
      <c r="E52" s="16">
        <v>-2729128</v>
      </c>
      <c r="F52" s="7">
        <v>0</v>
      </c>
      <c r="G52" s="8">
        <v>-1431555</v>
      </c>
      <c r="H52" s="8">
        <v>-1431556</v>
      </c>
      <c r="I52" s="8">
        <v>150001</v>
      </c>
      <c r="J52" s="16">
        <v>-2713110</v>
      </c>
      <c r="K52" s="7">
        <v>0</v>
      </c>
      <c r="L52" s="8">
        <v>-5110193</v>
      </c>
      <c r="M52" s="8">
        <v>-1198687</v>
      </c>
      <c r="N52" s="8">
        <v>0</v>
      </c>
      <c r="O52" s="16">
        <f>O50</f>
        <v>-6308880</v>
      </c>
      <c r="P52" s="7">
        <v>0</v>
      </c>
      <c r="Q52" s="8">
        <v>-27310500</v>
      </c>
      <c r="R52" s="8">
        <v>1625</v>
      </c>
      <c r="S52" s="8">
        <v>0</v>
      </c>
      <c r="T52" s="16">
        <v>-27308875</v>
      </c>
      <c r="U52" s="84">
        <v>-174003</v>
      </c>
      <c r="V52" s="7">
        <v>-27588017.100000001</v>
      </c>
      <c r="W52" s="80">
        <v>-209951</v>
      </c>
      <c r="X52" s="80">
        <v>-271346</v>
      </c>
      <c r="Y52" s="16">
        <v>-28243317.100000001</v>
      </c>
      <c r="Z52" s="84">
        <v>-273953</v>
      </c>
      <c r="AA52" s="80">
        <v>-273954</v>
      </c>
      <c r="AB52" s="80">
        <v>-73241658.799999997</v>
      </c>
      <c r="AC52" s="80">
        <v>-1280562.200000003</v>
      </c>
      <c r="AD52" s="16">
        <v>-75070128</v>
      </c>
      <c r="AE52" s="80">
        <v>-19552561</v>
      </c>
      <c r="AF52" s="80">
        <v>-73536106</v>
      </c>
      <c r="AG52" s="80">
        <v>-1006658</v>
      </c>
      <c r="AH52" s="80">
        <v>-1123102</v>
      </c>
      <c r="AI52" s="16">
        <v>-95218427</v>
      </c>
      <c r="AJ52" s="80">
        <v>-1470501</v>
      </c>
      <c r="AK52" s="80">
        <v>-54273694</v>
      </c>
      <c r="AL52" s="80">
        <v>-1292418</v>
      </c>
    </row>
    <row r="53" spans="1:38" s="5" customFormat="1">
      <c r="B53" s="26"/>
      <c r="C53" s="6"/>
      <c r="D53" s="16"/>
      <c r="E53" s="16"/>
      <c r="F53" s="7"/>
      <c r="G53" s="8"/>
      <c r="H53" s="8"/>
      <c r="I53" s="8"/>
      <c r="J53" s="16"/>
      <c r="K53" s="7"/>
      <c r="L53" s="8"/>
      <c r="M53" s="8"/>
      <c r="N53" s="8"/>
      <c r="O53" s="16"/>
      <c r="P53" s="7"/>
      <c r="Q53" s="8"/>
      <c r="R53" s="8"/>
      <c r="S53" s="8"/>
      <c r="T53" s="16"/>
      <c r="U53" s="84"/>
      <c r="V53" s="7"/>
      <c r="W53" s="80"/>
      <c r="X53" s="80"/>
      <c r="Y53" s="16"/>
      <c r="Z53" s="84"/>
      <c r="AA53" s="80"/>
      <c r="AB53" s="80"/>
      <c r="AC53" s="80"/>
      <c r="AD53" s="16"/>
      <c r="AE53" s="80"/>
      <c r="AF53" s="80"/>
      <c r="AG53" s="80"/>
      <c r="AH53" s="80"/>
      <c r="AI53" s="16"/>
      <c r="AJ53" s="80"/>
      <c r="AK53" s="80"/>
      <c r="AL53" s="80"/>
    </row>
    <row r="54" spans="1:38" s="5" customFormat="1">
      <c r="B54" s="26" t="s">
        <v>30</v>
      </c>
      <c r="C54" s="6" t="s">
        <v>137</v>
      </c>
      <c r="D54" s="16">
        <v>895469</v>
      </c>
      <c r="E54" s="16">
        <v>-904462</v>
      </c>
      <c r="F54" s="7">
        <v>1280764</v>
      </c>
      <c r="G54" s="8">
        <v>14824</v>
      </c>
      <c r="H54" s="8">
        <v>91265</v>
      </c>
      <c r="I54" s="8">
        <v>3125905</v>
      </c>
      <c r="J54" s="16">
        <v>4512758</v>
      </c>
      <c r="K54" s="7">
        <v>3146468</v>
      </c>
      <c r="L54" s="8">
        <v>2742703</v>
      </c>
      <c r="M54" s="8">
        <v>10175006</v>
      </c>
      <c r="N54" s="8">
        <v>17101248</v>
      </c>
      <c r="O54" s="16">
        <f>O52+O40+O27+1</f>
        <v>33165425</v>
      </c>
      <c r="P54" s="7">
        <v>11003262</v>
      </c>
      <c r="Q54" s="8">
        <v>-21968461</v>
      </c>
      <c r="R54" s="8">
        <v>13482829</v>
      </c>
      <c r="S54" s="8">
        <v>33068967</v>
      </c>
      <c r="T54" s="16">
        <v>35586597</v>
      </c>
      <c r="U54" s="84">
        <v>28650139</v>
      </c>
      <c r="V54" s="7">
        <v>-14526346.318710357</v>
      </c>
      <c r="W54" s="80">
        <v>63894192.130000263</v>
      </c>
      <c r="X54" s="80">
        <v>82854573.188710093</v>
      </c>
      <c r="Y54" s="16">
        <v>160872558</v>
      </c>
      <c r="Z54" s="84">
        <v>46688156</v>
      </c>
      <c r="AA54" s="80">
        <v>49009083.869999722</v>
      </c>
      <c r="AB54" s="80">
        <v>-224390938.32999998</v>
      </c>
      <c r="AC54" s="80">
        <v>32022787.460000291</v>
      </c>
      <c r="AD54" s="16">
        <v>-96670911</v>
      </c>
      <c r="AE54" s="80">
        <v>10071967</v>
      </c>
      <c r="AF54" s="80">
        <v>-58357355</v>
      </c>
      <c r="AG54" s="80">
        <v>22680031</v>
      </c>
      <c r="AH54" s="80">
        <v>12829962</v>
      </c>
      <c r="AI54" s="16">
        <v>-12775395</v>
      </c>
      <c r="AJ54" s="80">
        <v>13720713</v>
      </c>
      <c r="AK54" s="80">
        <v>-35172996</v>
      </c>
      <c r="AL54" s="80">
        <v>29175874.851085007</v>
      </c>
    </row>
    <row r="55" spans="1:38" s="5" customFormat="1">
      <c r="B55" s="26" t="s">
        <v>141</v>
      </c>
      <c r="C55" s="6" t="s">
        <v>138</v>
      </c>
      <c r="D55" s="16">
        <v>868156</v>
      </c>
      <c r="E55" s="16">
        <v>-871129</v>
      </c>
      <c r="F55" s="7">
        <v>1264995</v>
      </c>
      <c r="G55" s="8">
        <v>115203</v>
      </c>
      <c r="H55" s="8">
        <v>-23002</v>
      </c>
      <c r="I55" s="8">
        <v>3059961</v>
      </c>
      <c r="J55" s="16">
        <v>4417157</v>
      </c>
      <c r="K55" s="7">
        <v>3242364</v>
      </c>
      <c r="L55" s="8">
        <v>2915338</v>
      </c>
      <c r="M55" s="8">
        <v>9604543</v>
      </c>
      <c r="N55" s="8">
        <v>17415713</v>
      </c>
      <c r="O55" s="16">
        <v>33177958</v>
      </c>
      <c r="P55" s="7">
        <v>11139615</v>
      </c>
      <c r="Q55" s="8">
        <v>-22145583</v>
      </c>
      <c r="R55" s="8">
        <v>13630736</v>
      </c>
      <c r="S55" s="8">
        <v>32854463</v>
      </c>
      <c r="T55" s="16">
        <v>35479231</v>
      </c>
      <c r="U55" s="84">
        <v>29813707</v>
      </c>
      <c r="V55" s="7">
        <v>-15700384.049999997</v>
      </c>
      <c r="W55" s="80">
        <v>64384576.690000013</v>
      </c>
      <c r="X55" s="80">
        <v>82880452.359999985</v>
      </c>
      <c r="Y55" s="16">
        <v>161378352</v>
      </c>
      <c r="Z55" s="84">
        <v>48078137</v>
      </c>
      <c r="AA55" s="80">
        <v>47924189.94999972</v>
      </c>
      <c r="AB55" s="80">
        <v>-224978581.63</v>
      </c>
      <c r="AC55" s="80">
        <v>31921302.680000275</v>
      </c>
      <c r="AD55" s="16">
        <v>-97054952</v>
      </c>
      <c r="AE55" s="80">
        <v>9727349</v>
      </c>
      <c r="AF55" s="80">
        <v>-58350180.149999984</v>
      </c>
      <c r="AG55" s="80">
        <v>22336086.149999984</v>
      </c>
      <c r="AH55" s="80">
        <v>13328201</v>
      </c>
      <c r="AI55" s="16">
        <v>-12958544</v>
      </c>
      <c r="AJ55" s="80">
        <v>13654328</v>
      </c>
      <c r="AK55" s="80">
        <v>-34870333</v>
      </c>
      <c r="AL55" s="80">
        <v>28441103</v>
      </c>
    </row>
    <row r="56" spans="1:38" ht="21">
      <c r="B56" s="43" t="s">
        <v>142</v>
      </c>
      <c r="C56" s="44" t="s">
        <v>139</v>
      </c>
      <c r="D56" s="28">
        <v>-27313</v>
      </c>
      <c r="E56" s="28">
        <v>33334</v>
      </c>
      <c r="F56" s="45">
        <v>-15769</v>
      </c>
      <c r="G56" s="46">
        <v>100379</v>
      </c>
      <c r="H56" s="46">
        <v>-114267</v>
      </c>
      <c r="I56" s="46">
        <v>-65944</v>
      </c>
      <c r="J56" s="28">
        <v>-95601</v>
      </c>
      <c r="K56" s="45">
        <v>95896</v>
      </c>
      <c r="L56" s="46">
        <v>172635</v>
      </c>
      <c r="M56" s="46">
        <v>-570463</v>
      </c>
      <c r="N56" s="46">
        <v>314465</v>
      </c>
      <c r="O56" s="28">
        <v>12533</v>
      </c>
      <c r="P56" s="45">
        <v>136353</v>
      </c>
      <c r="Q56" s="46">
        <v>-177122</v>
      </c>
      <c r="R56" s="46">
        <v>147907</v>
      </c>
      <c r="S56" s="46">
        <v>-214504</v>
      </c>
      <c r="T56" s="28">
        <v>-107366</v>
      </c>
      <c r="U56" s="88">
        <v>1163568</v>
      </c>
      <c r="V56" s="45">
        <v>-990248</v>
      </c>
      <c r="W56" s="96">
        <v>490384.37000000011</v>
      </c>
      <c r="X56" s="96">
        <v>-157910.37000000011</v>
      </c>
      <c r="Y56" s="28">
        <v>505794</v>
      </c>
      <c r="Z56" s="88">
        <v>1389981</v>
      </c>
      <c r="AA56" s="96">
        <v>-1084893.9200000018</v>
      </c>
      <c r="AB56" s="96">
        <v>-587643</v>
      </c>
      <c r="AC56" s="96">
        <v>-101485.07999999821</v>
      </c>
      <c r="AD56" s="28">
        <v>-384041</v>
      </c>
      <c r="AE56" s="96">
        <v>-344617</v>
      </c>
      <c r="AF56" s="96">
        <v>7174</v>
      </c>
      <c r="AG56" s="96">
        <v>-343945</v>
      </c>
      <c r="AH56" s="96">
        <v>498239</v>
      </c>
      <c r="AI56" s="28">
        <v>-183149</v>
      </c>
      <c r="AJ56" s="96">
        <v>-66385</v>
      </c>
      <c r="AK56" s="96">
        <v>302663</v>
      </c>
      <c r="AL56" s="96">
        <v>-734771.36</v>
      </c>
    </row>
    <row r="58" spans="1:38">
      <c r="A58" s="23"/>
    </row>
    <row r="59" spans="1:38">
      <c r="A59" s="23"/>
    </row>
    <row r="60" spans="1:38">
      <c r="A60" s="23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15</vt:i4>
      </vt:variant>
    </vt:vector>
  </HeadingPairs>
  <TitlesOfParts>
    <vt:vector size="18" baseType="lpstr">
      <vt:lpstr>Bilans | Balance Sheet</vt:lpstr>
      <vt:lpstr>RZiS |P&amp;L</vt:lpstr>
      <vt:lpstr>Przepływy pieniężne| Cash_popr</vt:lpstr>
      <vt:lpstr>'Przepływy pieniężne| Cash_popr'!_Toc103928371</vt:lpstr>
      <vt:lpstr>'Przepływy pieniężne| Cash_popr'!_Toc103928411</vt:lpstr>
      <vt:lpstr>'Przepływy pieniężne| Cash_popr'!_Toc103928417</vt:lpstr>
      <vt:lpstr>'Przepływy pieniężne| Cash_popr'!_Toc103928420</vt:lpstr>
      <vt:lpstr>'Przepływy pieniężne| Cash_popr'!_Toc103928424</vt:lpstr>
      <vt:lpstr>'Przepływy pieniężne| Cash_popr'!_Toc103928427</vt:lpstr>
      <vt:lpstr>'Przepływy pieniężne| Cash_popr'!_Toc103928430</vt:lpstr>
      <vt:lpstr>'Przepływy pieniężne| Cash_popr'!_Toc103928433</vt:lpstr>
      <vt:lpstr>'Przepływy pieniężne| Cash_popr'!_Toc127969804</vt:lpstr>
      <vt:lpstr>'Przepływy pieniężne| Cash_popr'!_Toc97582476</vt:lpstr>
      <vt:lpstr>'Przepływy pieniężne| Cash_popr'!_Toc99026710</vt:lpstr>
      <vt:lpstr>'Przepływy pieniężne| Cash_popr'!_Toc99026715</vt:lpstr>
      <vt:lpstr>'Przepływy pieniężne| Cash_popr'!_Toc99026716</vt:lpstr>
      <vt:lpstr>'Przepływy pieniężne| Cash_popr'!_Toc99026738</vt:lpstr>
      <vt:lpstr>'Bilans | Balance Sheet'!OLE_LINK1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Paradowski</dc:creator>
  <cp:lastModifiedBy>Nina Graboś</cp:lastModifiedBy>
  <dcterms:created xsi:type="dcterms:W3CDTF">2018-04-04T11:48:40Z</dcterms:created>
  <dcterms:modified xsi:type="dcterms:W3CDTF">2023-11-15T09:23:53Z</dcterms:modified>
</cp:coreProperties>
</file>